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activeTab="4"/>
  </bookViews>
  <sheets>
    <sheet name="Biểu 01" sheetId="1" r:id="rId1"/>
    <sheet name="Biểu 02" sheetId="2" r:id="rId2"/>
    <sheet name="Biểu 3" sheetId="4" r:id="rId3"/>
    <sheet name="Biểu 4" sheetId="6" r:id="rId4"/>
    <sheet name="Biểu 05" sheetId="5" r:id="rId5"/>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1" l="1"/>
  <c r="L32" i="1"/>
  <c r="N33" i="1"/>
  <c r="N32" i="1"/>
  <c r="L26" i="1"/>
  <c r="H26" i="1"/>
  <c r="N29" i="1"/>
  <c r="N27" i="1"/>
  <c r="N31" i="1"/>
  <c r="H14" i="1"/>
  <c r="N24" i="1"/>
  <c r="Y11" i="6" l="1"/>
  <c r="G25" i="1"/>
  <c r="H25" i="1"/>
  <c r="G8" i="1"/>
  <c r="G9" i="1"/>
  <c r="G10" i="1"/>
  <c r="G11" i="1"/>
  <c r="G12" i="1"/>
  <c r="G13" i="1"/>
  <c r="G14" i="1"/>
  <c r="G15" i="1"/>
  <c r="G17" i="1"/>
  <c r="G18" i="1"/>
  <c r="G19" i="1"/>
  <c r="G21" i="1"/>
  <c r="G22" i="1"/>
  <c r="G24" i="1"/>
  <c r="G7" i="1"/>
  <c r="H9" i="1"/>
  <c r="H11" i="1"/>
  <c r="H12" i="1"/>
  <c r="H13" i="1"/>
  <c r="H15" i="1"/>
  <c r="H16" i="1"/>
  <c r="H17" i="1"/>
  <c r="H18" i="1"/>
  <c r="H19" i="1"/>
  <c r="H20" i="1"/>
  <c r="H21" i="1"/>
  <c r="H22" i="1"/>
  <c r="H23" i="1"/>
  <c r="H24" i="1"/>
  <c r="H8" i="1"/>
  <c r="H7" i="1"/>
  <c r="D44" i="5"/>
  <c r="E44" i="5"/>
  <c r="C44" i="5"/>
  <c r="U16" i="6"/>
  <c r="T16" i="6"/>
  <c r="S16" i="6"/>
  <c r="R16" i="6"/>
  <c r="Q16" i="6"/>
  <c r="P16" i="6"/>
  <c r="O16" i="6"/>
  <c r="N16" i="6"/>
  <c r="M16" i="6"/>
  <c r="L16" i="6"/>
  <c r="K16" i="6"/>
  <c r="J16" i="6"/>
  <c r="I16" i="6"/>
  <c r="H16" i="6"/>
  <c r="G16" i="6"/>
  <c r="F16" i="6"/>
  <c r="E16" i="6"/>
  <c r="D16" i="6"/>
  <c r="C16" i="6"/>
  <c r="V15" i="6"/>
  <c r="V14" i="6"/>
  <c r="V13" i="6"/>
  <c r="V12" i="6"/>
  <c r="V11" i="6"/>
  <c r="V10" i="6"/>
  <c r="V9" i="6"/>
  <c r="V7" i="6"/>
  <c r="V6" i="6"/>
  <c r="V8" i="6"/>
  <c r="V5" i="6"/>
  <c r="E11" i="4"/>
  <c r="D54" i="2"/>
  <c r="D55" i="2"/>
  <c r="D53" i="2"/>
  <c r="E55" i="2"/>
  <c r="F36" i="2"/>
  <c r="F32" i="2" s="1"/>
  <c r="F31" i="2" s="1"/>
  <c r="F16" i="2"/>
  <c r="E19" i="2"/>
  <c r="F8" i="2"/>
  <c r="D36" i="2"/>
  <c r="E66" i="2"/>
  <c r="F66" i="2"/>
  <c r="D66" i="2"/>
  <c r="F75" i="2"/>
  <c r="F64" i="2"/>
  <c r="F62" i="2"/>
  <c r="F55" i="2"/>
  <c r="F49" i="2"/>
  <c r="F45" i="2"/>
  <c r="F39" i="2"/>
  <c r="F35" i="2"/>
  <c r="F30" i="2"/>
  <c r="F28" i="2"/>
  <c r="F24" i="2"/>
  <c r="F20" i="2"/>
  <c r="F19" i="2"/>
  <c r="F18" i="2"/>
  <c r="F14" i="2" s="1"/>
  <c r="F10" i="1"/>
  <c r="H10" i="1" s="1"/>
  <c r="F19" i="1"/>
  <c r="F15" i="2" l="1"/>
  <c r="F10" i="2"/>
  <c r="F9" i="2"/>
  <c r="F11" i="2"/>
  <c r="F12" i="2" s="1"/>
  <c r="D64" i="2" l="1"/>
  <c r="E32" i="2"/>
  <c r="D32" i="2"/>
  <c r="E30" i="2"/>
  <c r="D30" i="2"/>
  <c r="E16" i="2"/>
  <c r="D16" i="2"/>
  <c r="D10" i="2" s="1"/>
  <c r="E14" i="2"/>
  <c r="E8" i="2" s="1"/>
  <c r="D14" i="2"/>
  <c r="E11" i="2"/>
  <c r="D11" i="2"/>
  <c r="E15" i="2" l="1"/>
  <c r="D31" i="2"/>
  <c r="D8" i="2"/>
  <c r="D9" i="2"/>
  <c r="D12" i="2" s="1"/>
  <c r="E31" i="2"/>
  <c r="E10" i="2"/>
  <c r="E9" i="2"/>
  <c r="E12" i="2" s="1"/>
  <c r="D15" i="2"/>
</calcChain>
</file>

<file path=xl/sharedStrings.xml><?xml version="1.0" encoding="utf-8"?>
<sst xmlns="http://schemas.openxmlformats.org/spreadsheetml/2006/main" count="399" uniqueCount="230">
  <si>
    <t>ĐVT</t>
  </si>
  <si>
    <t>Mục tiêu 1</t>
  </si>
  <si>
    <t>Mục tiêu 2</t>
  </si>
  <si>
    <t>%</t>
  </si>
  <si>
    <t>Mục tiêu 3</t>
  </si>
  <si>
    <t>Mục tiêu 4</t>
  </si>
  <si>
    <t>Mục tiêu 5</t>
  </si>
  <si>
    <t>Chỉ tiêu</t>
  </si>
  <si>
    <t>Mục tiêu</t>
  </si>
  <si>
    <t>So sánh kết quả %</t>
  </si>
  <si>
    <t>Kết quả thực hiện đến 31/12/2020</t>
  </si>
  <si>
    <t>Ước thực hiện đến năm 2024</t>
  </si>
  <si>
    <t>TT</t>
  </si>
  <si>
    <t>Ghi chú</t>
  </si>
  <si>
    <t>I</t>
  </si>
  <si>
    <t>-</t>
  </si>
  <si>
    <t>a</t>
  </si>
  <si>
    <t>b</t>
  </si>
  <si>
    <t>c</t>
  </si>
  <si>
    <t>Mục tiêu 6</t>
  </si>
  <si>
    <t>Lao động</t>
  </si>
  <si>
    <t>II</t>
  </si>
  <si>
    <t>III</t>
  </si>
  <si>
    <t>IV</t>
  </si>
  <si>
    <r>
      <t>Ghi chú</t>
    </r>
    <r>
      <rPr>
        <i/>
        <sz val="10"/>
        <color theme="1"/>
        <rFont val="Calibri Light"/>
        <family val="1"/>
        <scheme val="major"/>
      </rPr>
      <t xml:space="preserve"> 
(đánh giá đạt, không đạt theo chỉ tiêu Nghị quyết)</t>
    </r>
  </si>
  <si>
    <t>Đơn vị tính</t>
  </si>
  <si>
    <t>Biểu số 03</t>
  </si>
  <si>
    <t>Đảm bảo an ninh lương thực</t>
  </si>
  <si>
    <t>Diện tích lúa 2 vụ đạt</t>
  </si>
  <si>
    <t>ha</t>
  </si>
  <si>
    <t>Diện tích lúa 1 vụ đạt</t>
  </si>
  <si>
    <t>Tổng sản lượng lương thực cây có hạt đạt</t>
  </si>
  <si>
    <t>Tấn</t>
  </si>
  <si>
    <t>Bảo vệ, chăm sóc diện tích chè hiện có</t>
  </si>
  <si>
    <t>Bảo vệ số lượng cây Chè cây cao cổ thụ</t>
  </si>
  <si>
    <t>cây</t>
  </si>
  <si>
    <t>Phát triển vùng chè theo chuỗi liên kết và tiêu thụ sản phẩm</t>
  </si>
  <si>
    <t>Cây</t>
  </si>
  <si>
    <t>Dự án</t>
  </si>
  <si>
    <t>Sản lượng chè thương phẩm đạt</t>
  </si>
  <si>
    <t>Phát triển các vùng sản xuất theo hướng chuyên canh, tập trung tạo vùng nguyên liệu ổn định, đáp ứng nhu cầu chế biến, gắn kết hình thành các chuỗi giá trị liên kết và tiêu thụ sản phẩm</t>
  </si>
  <si>
    <t>Tăng trưởng đàn gia súc bình quân</t>
  </si>
  <si>
    <t>vùng</t>
  </si>
  <si>
    <t>Diện tích nuôi trồng thủy sản</t>
  </si>
  <si>
    <t>Sản lượng thủy sản</t>
  </si>
  <si>
    <t>Bảo vệ diện tích rừng hiện có và diện tích rừng tăng thêm hàng năm</t>
  </si>
  <si>
    <t>Khoanh nuôi tái sinh hàng năm</t>
  </si>
  <si>
    <t>Tỷ lệ che phủ rừng</t>
  </si>
  <si>
    <t>Trung bình mỗi xã có ít nhất 01 sản phẩm OCOP</t>
  </si>
  <si>
    <t>Sản phẩm</t>
  </si>
  <si>
    <t>Trung bình mỗi xã có ít nhất 01 Hợp tác xã hoặc tổ hợp tác dịch vụ nông nghiệp</t>
  </si>
  <si>
    <t>Số lượng</t>
  </si>
  <si>
    <t>Xã Đạt chuẩn và cơ bản đạt chuẩn nông thôn mới</t>
  </si>
  <si>
    <t>Xã</t>
  </si>
  <si>
    <t>Số thôn, bản đạt chuẩn nông thôn mới</t>
  </si>
  <si>
    <t>Nghị quyết số 06-NQ/HU ngày 01/1/2021 của BCH Đảng bộ huyện</t>
  </si>
  <si>
    <t>Kết quả thực hiện 2024 so với năm  2020</t>
  </si>
  <si>
    <t xml:space="preserve">Kết quả thực hiện 2024 so với chỉ tiêu Nghị quyết </t>
  </si>
  <si>
    <t>Biểu số 01</t>
  </si>
  <si>
    <t>Biểu 01</t>
  </si>
  <si>
    <t xml:space="preserve">KẾT QUẢ THỰC HIỆN MỘT SỐ CHỈ TIÊU NÔNG NGHIỆP CHỦ YẾU </t>
  </si>
  <si>
    <t>Xá Nhè</t>
  </si>
  <si>
    <t>Mường Đun</t>
  </si>
  <si>
    <t>Trung Thu</t>
  </si>
  <si>
    <t>Tả Phìn</t>
  </si>
  <si>
    <t>A</t>
  </si>
  <si>
    <t>Nông nghiệp</t>
  </si>
  <si>
    <t>Sản xuất cây lương thực</t>
  </si>
  <si>
    <t>Tổngdiện tích cây lương thực có hạt</t>
  </si>
  <si>
    <t>Ha</t>
  </si>
  <si>
    <t>Tổng sản lượng lương thực có hạt</t>
  </si>
  <si>
    <t>Trong đó: - Sản lượng thóc</t>
  </si>
  <si>
    <t>Sản lượng thóc ruộng</t>
  </si>
  <si>
    <t>Cơ cấu thóc ruộng trong tổng sản lượng</t>
  </si>
  <si>
    <t>Cây lúa</t>
  </si>
  <si>
    <t>Diện tích</t>
  </si>
  <si>
    <t>Năng xuất lúa</t>
  </si>
  <si>
    <t>Tạ/ha</t>
  </si>
  <si>
    <t>Sản Lượng</t>
  </si>
  <si>
    <t>Lúa  Đông Xuân</t>
  </si>
  <si>
    <t xml:space="preserve">Năng xuất </t>
  </si>
  <si>
    <t>Sản lượng</t>
  </si>
  <si>
    <t>Lúa mùa</t>
  </si>
  <si>
    <t>Năng xuất</t>
  </si>
  <si>
    <t>Lúa nương</t>
  </si>
  <si>
    <t>Cây ngô</t>
  </si>
  <si>
    <t>Ngô xuân</t>
  </si>
  <si>
    <t>Ngô hè thu</t>
  </si>
  <si>
    <t>Cây lương thực khác</t>
  </si>
  <si>
    <t>Sắn</t>
  </si>
  <si>
    <t>Khoai</t>
  </si>
  <si>
    <t>Cây công nghiệp</t>
  </si>
  <si>
    <t>Cây CN ngắn ngày</t>
  </si>
  <si>
    <t>Cây đậu đỗ các loại</t>
  </si>
  <si>
    <t>Lạc</t>
  </si>
  <si>
    <t>Cây CN dài ngày</t>
  </si>
  <si>
    <t>*</t>
  </si>
  <si>
    <t>Chè</t>
  </si>
  <si>
    <t>Sản lượng búp tươi</t>
  </si>
  <si>
    <t>Sản lượng chè thương phẩm</t>
  </si>
  <si>
    <t>Trồng mới</t>
  </si>
  <si>
    <t>Chăn nuôi</t>
  </si>
  <si>
    <t>Đàn trâu</t>
  </si>
  <si>
    <t>Con</t>
  </si>
  <si>
    <t>Đàn bò</t>
  </si>
  <si>
    <t>Đàn lợn</t>
  </si>
  <si>
    <t>Đàn dê</t>
  </si>
  <si>
    <t>Đàn ngựa</t>
  </si>
  <si>
    <t>Đàn gia cầm</t>
  </si>
  <si>
    <t>VI</t>
  </si>
  <si>
    <t xml:space="preserve">Thủy sản: </t>
  </si>
  <si>
    <t>Diện tích nuôi trồng</t>
  </si>
  <si>
    <t>Tổng sản lượng thủy sản</t>
  </si>
  <si>
    <t>Sản lượng nuôi trồng</t>
  </si>
  <si>
    <t>Sản lượng khai thác</t>
  </si>
  <si>
    <t>VII</t>
  </si>
  <si>
    <t>Lâm nghiệp</t>
  </si>
  <si>
    <t>Trồng rừng tập trung</t>
  </si>
  <si>
    <t>Trồng rừng phòng hộ</t>
  </si>
  <si>
    <t xml:space="preserve">Troồng rừng sản xuất </t>
  </si>
  <si>
    <t>Bảo vệ rừng (diện tích rừng hiện có)</t>
  </si>
  <si>
    <t>Khoanh nuôi tái sinh rừng</t>
  </si>
  <si>
    <t>Độ che phủ rừng</t>
  </si>
  <si>
    <t>Cây phong trào phân tán</t>
  </si>
  <si>
    <t xml:space="preserve"> Cây</t>
  </si>
  <si>
    <t>Dự ước thực hiện năm 2024</t>
  </si>
  <si>
    <t>Thực hiện</t>
  </si>
  <si>
    <t>STT</t>
  </si>
  <si>
    <t xml:space="preserve">CÁC CHỈ TIÊU PHÁT TRIỂN DOANH NGHIỆP VÀ KINH TẾ TẬP THỂ </t>
  </si>
  <si>
    <t>PHÁT TRIỂN KINH TẾ TẬP THỂ</t>
  </si>
  <si>
    <t>Tổng số hợp tác xã</t>
  </si>
  <si>
    <t>Hợp tác
xã</t>
  </si>
  <si>
    <t>Người</t>
  </si>
  <si>
    <t>Tổng số cán bộ quản lý hợp tác xã</t>
  </si>
  <si>
    <t>Trong đó: + Số có trình độ trung cấp, cao đẳng</t>
  </si>
  <si>
    <t>Ước thực hiện năm 2024</t>
  </si>
  <si>
    <t>Tổng số Tổ hợp tác</t>
  </si>
  <si>
    <t>Hợp tác xã hoạt động dịch vụ nông nghiệp</t>
  </si>
  <si>
    <t>Tổ hợp tác hoạt động dịch vụ nông nghiệp</t>
  </si>
  <si>
    <t>Tổ hợp tác</t>
  </si>
  <si>
    <t>Tổng số xã viên hợp tác xã, tổ hợp tác</t>
  </si>
  <si>
    <t>Tổng số lao động làm việc trong hợp tác xã, Tổ hợp tác</t>
  </si>
  <si>
    <t>Trong đó: Tổng số lao động là xã viên hợp tác xã, Tổ hợp tác</t>
  </si>
  <si>
    <t>Tên đơn vị</t>
  </si>
  <si>
    <t>Quy hoạch</t>
  </si>
  <si>
    <t>Giao thông</t>
  </si>
  <si>
    <t>Thủy lợi và phòng chống thiên tai</t>
  </si>
  <si>
    <t>Điện</t>
  </si>
  <si>
    <t>Trường học</t>
  </si>
  <si>
    <t>Cơ sở vật chất VH</t>
  </si>
  <si>
    <t>Cơ sở hạ tầng thương mại</t>
  </si>
  <si>
    <t>Thông tin và truyền thông</t>
  </si>
  <si>
    <t>Nhà ở dân cư</t>
  </si>
  <si>
    <t>Thu nhập</t>
  </si>
  <si>
    <t>Nghèo đa chiều</t>
  </si>
  <si>
    <t>Tổ chức sản xuất và phát triển kinh tế nông thôn</t>
  </si>
  <si>
    <t>Giáo dục và đào tạo</t>
  </si>
  <si>
    <t>Y tế</t>
  </si>
  <si>
    <t>Văn hóa</t>
  </si>
  <si>
    <t>Môi trường và an toàn thực phẩm</t>
  </si>
  <si>
    <t>Hệ thống chính trị và tiếp cận pháp luật</t>
  </si>
  <si>
    <t>Quốc phòng và an ninh</t>
  </si>
  <si>
    <t>Kết quả bình quân/xã</t>
  </si>
  <si>
    <t>Mường Báng</t>
  </si>
  <si>
    <t>Tủa Thàng</t>
  </si>
  <si>
    <t>Sính Phình</t>
  </si>
  <si>
    <t>Tả Sìn Thàng</t>
  </si>
  <si>
    <t>Sín Chải</t>
  </si>
  <si>
    <t>Lao Xả Phình</t>
  </si>
  <si>
    <t>Huổi Só</t>
  </si>
  <si>
    <t>Tổng cộng</t>
  </si>
  <si>
    <t>Biểu 04</t>
  </si>
  <si>
    <t>Đạt</t>
  </si>
  <si>
    <t>Trồng mới cây chè shan tuyết</t>
  </si>
  <si>
    <t>Chưa đạt</t>
  </si>
  <si>
    <t>DỰ ƯỚC KẾT QUẢ THỰC HIỆN TIÊU CHÍ VỀ XÂY DỰNG NÔNG THÔN MỚI NHIỆM KỲ 2020-2025 (dự ước đến 31/12/2024)</t>
  </si>
  <si>
    <t>Nội dung</t>
  </si>
  <si>
    <t>Năm hoàn thành</t>
  </si>
  <si>
    <t>2.1</t>
  </si>
  <si>
    <t>Xã Mường Báng</t>
  </si>
  <si>
    <t>Phai Tung</t>
  </si>
  <si>
    <t>Tiên Phong</t>
  </si>
  <si>
    <t>Nong Hung</t>
  </si>
  <si>
    <t>Phiêng Bung</t>
  </si>
  <si>
    <t>2.2</t>
  </si>
  <si>
    <t>Xã Mường Đun</t>
  </si>
  <si>
    <t>Bản Đun</t>
  </si>
  <si>
    <t>Đun Nưa</t>
  </si>
  <si>
    <t>Bản Hột</t>
  </si>
  <si>
    <t>Bản Kép</t>
  </si>
  <si>
    <t>Lọong Phạ</t>
  </si>
  <si>
    <t>Đề Tâu</t>
  </si>
  <si>
    <t>2.3</t>
  </si>
  <si>
    <t>Xã Tủa Thàng</t>
  </si>
  <si>
    <t>Tà Si Láng</t>
  </si>
  <si>
    <t>Huổi Trẳng</t>
  </si>
  <si>
    <t>Tả Huổi Tráng 2</t>
  </si>
  <si>
    <t>2.4</t>
  </si>
  <si>
    <t>Xã Sính Phình</t>
  </si>
  <si>
    <t>Thôn III</t>
  </si>
  <si>
    <t>Tà Là Cáo</t>
  </si>
  <si>
    <t>2.5</t>
  </si>
  <si>
    <t>Xã Trung Thu</t>
  </si>
  <si>
    <t>Thôn Trung Thu</t>
  </si>
  <si>
    <t>2.6</t>
  </si>
  <si>
    <t>Xã Tả Phìn</t>
  </si>
  <si>
    <t>Thôn Tả Phìn</t>
  </si>
  <si>
    <t>2.7</t>
  </si>
  <si>
    <t>Xã Lao Xả Phình</t>
  </si>
  <si>
    <t>Thôn 1</t>
  </si>
  <si>
    <t>2.8</t>
  </si>
  <si>
    <t>Xã Tả Sìn Thàng</t>
  </si>
  <si>
    <t>2.9</t>
  </si>
  <si>
    <t>Xã Sín Chải</t>
  </si>
  <si>
    <t>2.10</t>
  </si>
  <si>
    <t>Xã Huổi Só</t>
  </si>
  <si>
    <t>Huổi Lóong</t>
  </si>
  <si>
    <t>2.11</t>
  </si>
  <si>
    <t>Xã Xá Nhè</t>
  </si>
  <si>
    <t>Bản Lịch 2</t>
  </si>
  <si>
    <t>Tổng</t>
  </si>
  <si>
    <t>Pàng dề A</t>
  </si>
  <si>
    <t>Pàng dề B</t>
  </si>
  <si>
    <t>Huổi Só 1</t>
  </si>
  <si>
    <t>Huổi Só 2</t>
  </si>
  <si>
    <t>Làng Vùa</t>
  </si>
  <si>
    <t>Bình quân tiêu chí đạt/xã</t>
  </si>
  <si>
    <t>tiêu chí</t>
  </si>
  <si>
    <t xml:space="preserve">BIỂU TỔNG HỢP ĐÁNH GIÁ CHỈ TIÊU NGHỊ QUYẾT SỐ 06-NQ/HU NGÀY 01/1/2021
</t>
  </si>
  <si>
    <t>DỰ ƯỚC THÔN BẢN ĐẠT CHUẨN NÔNG THÔN MỚI GIAI ĐOẠN 2021 - 2025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</si>
</sst>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 #,##0.00_-;_-* &quot;-&quot;??_-;_-@_-"/>
    <numFmt numFmtId="165" formatCode="_-* #,##0_-;\-* #,##0_-;_-* &quot;-&quot;??_-;_-@_-"/>
    <numFmt numFmtId="166" formatCode="_(* #,##0.0_);_(* \(#,##0.0\);_(* &quot;-&quot;??_);_(@_)"/>
    <numFmt numFmtId="167" formatCode="_(* #,##0_);_(* \(#,##0\);_(* &quot;-&quot;??_);_(@_)"/>
    <numFmt numFmtId="168" formatCode="_(* #,##0.0_);_(* \(#,##0.0\);_(* &quot;-&quot;?_);_(@_)"/>
    <numFmt numFmtId="169" formatCode="_(* #,##0.000_);_(* \(#,##0.000\);_(* &quot;-&quot;??_);_(@_)"/>
    <numFmt numFmtId="170" formatCode="&quot;CHF &quot;#,##0;&quot;CHF -&quot;#,##0"/>
    <numFmt numFmtId="171" formatCode="#,##0.0"/>
    <numFmt numFmtId="172" formatCode="0.000"/>
    <numFmt numFmtId="173" formatCode="0.0"/>
  </numFmts>
  <fonts count="54" x14ac:knownFonts="1">
    <font>
      <sz val="11"/>
      <color theme="1"/>
      <name val="Calibri"/>
      <family val="2"/>
      <charset val="163"/>
      <scheme val="minor"/>
    </font>
    <font>
      <sz val="11"/>
      <color theme="1"/>
      <name val="Calibri"/>
      <family val="2"/>
      <charset val="163"/>
      <scheme val="minor"/>
    </font>
    <font>
      <b/>
      <sz val="12"/>
      <color theme="1"/>
      <name val="Calibri Light"/>
      <family val="1"/>
      <scheme val="major"/>
    </font>
    <font>
      <sz val="12"/>
      <color theme="1"/>
      <name val="Calibri Light"/>
      <family val="1"/>
      <scheme val="major"/>
    </font>
    <font>
      <b/>
      <sz val="10"/>
      <color theme="1"/>
      <name val="Calibri Light"/>
      <family val="1"/>
      <scheme val="major"/>
    </font>
    <font>
      <sz val="10"/>
      <color theme="1"/>
      <name val="Calibri Light"/>
      <family val="1"/>
      <scheme val="major"/>
    </font>
    <font>
      <i/>
      <sz val="12"/>
      <color theme="1"/>
      <name val="Calibri Light"/>
      <family val="1"/>
      <scheme val="major"/>
    </font>
    <font>
      <b/>
      <sz val="11"/>
      <name val="Times New Roman"/>
      <family val="1"/>
    </font>
    <font>
      <b/>
      <sz val="14"/>
      <name val="Times New Roman"/>
      <family val="1"/>
    </font>
    <font>
      <b/>
      <sz val="12"/>
      <name val="Times New Roman"/>
      <family val="1"/>
    </font>
    <font>
      <sz val="12"/>
      <name val="Times New Roman"/>
      <family val="1"/>
    </font>
    <font>
      <i/>
      <sz val="12"/>
      <name val="Times New Roman"/>
      <family val="1"/>
    </font>
    <font>
      <sz val="10"/>
      <name val="Arial"/>
      <family val="2"/>
    </font>
    <font>
      <sz val="11"/>
      <name val="Times New Roman"/>
      <family val="1"/>
    </font>
    <font>
      <sz val="12"/>
      <name val="Times New Roman"/>
      <family val="1"/>
      <charset val="163"/>
    </font>
    <font>
      <i/>
      <sz val="10"/>
      <color theme="1"/>
      <name val="Calibri Light"/>
      <family val="1"/>
      <scheme val="major"/>
    </font>
    <font>
      <b/>
      <sz val="12"/>
      <name val="Times New Roman"/>
      <family val="1"/>
      <charset val="163"/>
    </font>
    <font>
      <b/>
      <sz val="10"/>
      <name val="Times New Roman"/>
      <family val="1"/>
    </font>
    <font>
      <sz val="12"/>
      <name val="Arial"/>
      <family val="2"/>
    </font>
    <font>
      <sz val="9"/>
      <name val="Times New Roman"/>
      <family val="1"/>
    </font>
    <font>
      <b/>
      <sz val="10"/>
      <name val="Arial"/>
      <family val="2"/>
    </font>
    <font>
      <sz val="8"/>
      <name val="Arial"/>
      <family val="2"/>
    </font>
    <font>
      <b/>
      <sz val="9"/>
      <name val="Times New Roman"/>
      <family val="1"/>
    </font>
    <font>
      <b/>
      <sz val="12"/>
      <color rgb="FF00B0F0"/>
      <name val="Arial"/>
      <family val="2"/>
    </font>
    <font>
      <sz val="12"/>
      <color rgb="FF00B0F0"/>
      <name val="Arial"/>
      <family val="2"/>
    </font>
    <font>
      <b/>
      <sz val="12"/>
      <color rgb="FF0070C0"/>
      <name val="Arial"/>
      <family val="2"/>
    </font>
    <font>
      <sz val="12"/>
      <color rgb="FF0070C0"/>
      <name val="Arial"/>
      <family val="2"/>
    </font>
    <font>
      <b/>
      <sz val="12"/>
      <name val="Arial"/>
      <family val="2"/>
    </font>
    <font>
      <sz val="9"/>
      <color rgb="FF0070C0"/>
      <name val="Arial"/>
      <family val="2"/>
    </font>
    <font>
      <sz val="10"/>
      <name val="Times New Roman"/>
      <family val="1"/>
    </font>
    <font>
      <sz val="9"/>
      <name val="Arial"/>
      <family val="2"/>
    </font>
    <font>
      <sz val="12"/>
      <name val="Arial Narrow"/>
      <family val="2"/>
    </font>
    <font>
      <sz val="14"/>
      <name val="Arial"/>
      <family val="2"/>
    </font>
    <font>
      <sz val="10"/>
      <name val="MS Sans Serif"/>
      <family val="2"/>
    </font>
    <font>
      <sz val="10"/>
      <color rgb="FF0070C0"/>
      <name val="Arial"/>
      <family val="2"/>
    </font>
    <font>
      <b/>
      <sz val="7.5"/>
      <name val="Times New Roman"/>
      <family val="1"/>
    </font>
    <font>
      <sz val="7.5"/>
      <name val="Times New Roman"/>
      <family val="1"/>
    </font>
    <font>
      <i/>
      <sz val="7.5"/>
      <name val="Times New Roman"/>
      <family val="1"/>
    </font>
    <font>
      <b/>
      <i/>
      <sz val="9"/>
      <name val="Times New Roman"/>
      <family val="1"/>
    </font>
    <font>
      <b/>
      <sz val="10"/>
      <name val="Times New Roman"/>
      <family val="1"/>
      <charset val="163"/>
    </font>
    <font>
      <b/>
      <i/>
      <sz val="10"/>
      <name val="Times New Roman"/>
      <family val="1"/>
      <charset val="163"/>
    </font>
    <font>
      <sz val="10"/>
      <color rgb="FFFF0000"/>
      <name val="Calibri Light"/>
      <family val="1"/>
      <scheme val="major"/>
    </font>
    <font>
      <sz val="7.5"/>
      <name val="Times New Roman"/>
      <family val="1"/>
      <charset val="163"/>
    </font>
    <font>
      <b/>
      <sz val="11"/>
      <name val="Times New Roman"/>
      <family val="1"/>
      <charset val="163"/>
    </font>
    <font>
      <sz val="12"/>
      <color rgb="FFFF0000"/>
      <name val="Times New Roman"/>
      <family val="1"/>
    </font>
    <font>
      <sz val="11"/>
      <name val="Calibri"/>
      <family val="2"/>
    </font>
    <font>
      <b/>
      <sz val="11"/>
      <name val="Calibri"/>
      <family val="2"/>
    </font>
    <font>
      <b/>
      <sz val="14"/>
      <color theme="1"/>
      <name val="Times New Roman"/>
      <family val="1"/>
    </font>
    <font>
      <sz val="11"/>
      <color theme="1"/>
      <name val="Times New Roman"/>
      <family val="1"/>
    </font>
    <font>
      <i/>
      <sz val="10"/>
      <color theme="1"/>
      <name val="Times New Roman"/>
      <family val="1"/>
    </font>
    <font>
      <b/>
      <sz val="12"/>
      <color theme="1"/>
      <name val="Times New Roman"/>
      <family val="1"/>
    </font>
    <font>
      <b/>
      <sz val="11"/>
      <color theme="1"/>
      <name val="Times New Roman"/>
      <family val="1"/>
    </font>
    <font>
      <sz val="12"/>
      <color theme="1"/>
      <name val="Times New Roman"/>
      <family val="1"/>
    </font>
    <font>
      <sz val="11"/>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164" fontId="1"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4" fillId="0" borderId="0"/>
    <xf numFmtId="43" fontId="12" fillId="0" borderId="0" applyFont="0" applyFill="0" applyBorder="0" applyAlignment="0" applyProtection="0"/>
    <xf numFmtId="43" fontId="12" fillId="0" borderId="0" applyFont="0" applyFill="0" applyBorder="0" applyAlignment="0" applyProtection="0"/>
    <xf numFmtId="170" fontId="31" fillId="0" borderId="0" applyFill="0" applyBorder="0" applyAlignment="0" applyProtection="0"/>
  </cellStyleXfs>
  <cellXfs count="194">
    <xf numFmtId="0" fontId="0" fillId="0" borderId="0" xfId="0"/>
    <xf numFmtId="0" fontId="3" fillId="0" borderId="0" xfId="0" applyFont="1"/>
    <xf numFmtId="0" fontId="5" fillId="0" borderId="1" xfId="0" applyFont="1" applyBorder="1" applyAlignment="1">
      <alignment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Alignment="1">
      <alignment horizontal="center"/>
    </xf>
    <xf numFmtId="2" fontId="5" fillId="0" borderId="1" xfId="0" applyNumberFormat="1" applyFont="1" applyBorder="1" applyAlignment="1">
      <alignment horizontal="center" vertical="center" wrapText="1"/>
    </xf>
    <xf numFmtId="165" fontId="5" fillId="0" borderId="1" xfId="1" applyNumberFormat="1" applyFont="1" applyBorder="1" applyAlignment="1">
      <alignment horizontal="center" vertical="center" wrapText="1"/>
    </xf>
    <xf numFmtId="164" fontId="5" fillId="0" borderId="1" xfId="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left" wrapText="1"/>
    </xf>
    <xf numFmtId="0" fontId="5" fillId="0" borderId="1" xfId="0" applyFont="1" applyBorder="1" applyAlignment="1">
      <alignment horizontal="center" vertical="center"/>
    </xf>
    <xf numFmtId="0" fontId="10" fillId="0" borderId="1" xfId="0" applyFont="1" applyBorder="1" applyAlignment="1">
      <alignment horizontal="justify" vertical="center" wrapText="1"/>
    </xf>
    <xf numFmtId="0" fontId="18" fillId="0" borderId="0" xfId="0" applyFont="1"/>
    <xf numFmtId="0" fontId="19" fillId="0" borderId="0" xfId="0" applyFont="1"/>
    <xf numFmtId="0" fontId="21" fillId="0" borderId="8" xfId="0" applyFont="1" applyBorder="1" applyAlignment="1">
      <alignment horizontal="center"/>
    </xf>
    <xf numFmtId="0" fontId="21" fillId="0" borderId="8" xfId="0" applyFont="1" applyBorder="1"/>
    <xf numFmtId="0" fontId="21" fillId="0" borderId="0" xfId="0" applyFont="1"/>
    <xf numFmtId="0" fontId="20" fillId="2" borderId="0" xfId="0" applyFont="1" applyFill="1"/>
    <xf numFmtId="0" fontId="22" fillId="0" borderId="1" xfId="0" applyFont="1" applyBorder="1" applyAlignment="1">
      <alignment horizontal="center"/>
    </xf>
    <xf numFmtId="0" fontId="22" fillId="0" borderId="1" xfId="0" applyFont="1" applyBorder="1"/>
    <xf numFmtId="168" fontId="22" fillId="0" borderId="1" xfId="0" applyNumberFormat="1" applyFont="1" applyBorder="1"/>
    <xf numFmtId="0" fontId="23" fillId="0" borderId="0" xfId="0" applyFont="1"/>
    <xf numFmtId="169" fontId="22" fillId="2" borderId="1" xfId="0" applyNumberFormat="1" applyFont="1" applyFill="1" applyBorder="1"/>
    <xf numFmtId="0" fontId="22" fillId="0" borderId="1" xfId="0" quotePrefix="1" applyFont="1" applyBorder="1" applyAlignment="1">
      <alignment horizontal="center"/>
    </xf>
    <xf numFmtId="0" fontId="22" fillId="0" borderId="1" xfId="0" applyFont="1" applyBorder="1" applyAlignment="1">
      <alignment wrapText="1"/>
    </xf>
    <xf numFmtId="167" fontId="22" fillId="0" borderId="1" xfId="5" applyNumberFormat="1" applyFont="1" applyFill="1" applyBorder="1"/>
    <xf numFmtId="2" fontId="22" fillId="0" borderId="1" xfId="0" applyNumberFormat="1" applyFont="1" applyBorder="1"/>
    <xf numFmtId="43" fontId="22" fillId="0" borderId="1" xfId="5" applyFont="1" applyFill="1" applyBorder="1"/>
    <xf numFmtId="166" fontId="22" fillId="0" borderId="1" xfId="5" applyNumberFormat="1" applyFont="1" applyFill="1" applyBorder="1"/>
    <xf numFmtId="0" fontId="19" fillId="0" borderId="1" xfId="0" applyFont="1" applyBorder="1" applyAlignment="1">
      <alignment horizontal="center"/>
    </xf>
    <xf numFmtId="0" fontId="19" fillId="0" borderId="1" xfId="0" applyFont="1" applyBorder="1"/>
    <xf numFmtId="43" fontId="19" fillId="0" borderId="1" xfId="5" applyFont="1" applyFill="1" applyBorder="1"/>
    <xf numFmtId="166" fontId="19" fillId="0" borderId="1" xfId="5" applyNumberFormat="1" applyFont="1" applyFill="1" applyBorder="1"/>
    <xf numFmtId="167" fontId="19" fillId="0" borderId="1" xfId="5" applyNumberFormat="1" applyFont="1" applyFill="1" applyBorder="1"/>
    <xf numFmtId="2" fontId="19" fillId="0" borderId="1" xfId="0" applyNumberFormat="1" applyFont="1" applyBorder="1"/>
    <xf numFmtId="0" fontId="24" fillId="0" borderId="0" xfId="0" applyFont="1"/>
    <xf numFmtId="0" fontId="19" fillId="0" borderId="1" xfId="0" quotePrefix="1" applyFont="1" applyBorder="1" applyAlignment="1">
      <alignment horizontal="center"/>
    </xf>
    <xf numFmtId="0" fontId="19" fillId="0" borderId="1" xfId="0" quotePrefix="1" applyFont="1" applyBorder="1"/>
    <xf numFmtId="0" fontId="19" fillId="0" borderId="1" xfId="0" quotePrefix="1" applyFont="1" applyBorder="1" applyAlignment="1">
      <alignment horizontal="center" vertical="center"/>
    </xf>
    <xf numFmtId="0" fontId="19" fillId="0" borderId="1" xfId="0" quotePrefix="1" applyFont="1" applyBorder="1" applyAlignment="1">
      <alignment horizontal="justify" wrapText="1"/>
    </xf>
    <xf numFmtId="167" fontId="19" fillId="2" borderId="1" xfId="5" applyNumberFormat="1" applyFont="1" applyFill="1" applyBorder="1"/>
    <xf numFmtId="43" fontId="19" fillId="2" borderId="1" xfId="5" applyFont="1" applyFill="1" applyBorder="1"/>
    <xf numFmtId="43" fontId="19" fillId="0" borderId="1" xfId="0" applyNumberFormat="1" applyFont="1" applyBorder="1"/>
    <xf numFmtId="166" fontId="22" fillId="0" borderId="1" xfId="5" applyNumberFormat="1" applyFont="1" applyBorder="1"/>
    <xf numFmtId="43" fontId="22" fillId="0" borderId="1" xfId="0" applyNumberFormat="1" applyFont="1" applyBorder="1"/>
    <xf numFmtId="0" fontId="25" fillId="0" borderId="0" xfId="0" applyFont="1"/>
    <xf numFmtId="167" fontId="19" fillId="0" borderId="1" xfId="8" applyNumberFormat="1" applyFont="1" applyFill="1" applyBorder="1" applyAlignment="1">
      <alignment horizontal="right"/>
    </xf>
    <xf numFmtId="1" fontId="19" fillId="0" borderId="1" xfId="0" applyNumberFormat="1" applyFont="1" applyBorder="1"/>
    <xf numFmtId="0" fontId="26" fillId="0" borderId="0" xfId="0" applyFont="1"/>
    <xf numFmtId="166" fontId="19" fillId="0" borderId="1" xfId="8" applyNumberFormat="1" applyFont="1" applyFill="1" applyBorder="1" applyAlignment="1">
      <alignment horizontal="right"/>
    </xf>
    <xf numFmtId="166" fontId="19" fillId="2" borderId="1" xfId="5" applyNumberFormat="1" applyFont="1" applyFill="1" applyBorder="1"/>
    <xf numFmtId="0" fontId="22" fillId="2" borderId="1" xfId="0" applyFont="1" applyFill="1" applyBorder="1" applyAlignment="1">
      <alignment horizontal="center"/>
    </xf>
    <xf numFmtId="0" fontId="22" fillId="2" borderId="1" xfId="0" applyFont="1" applyFill="1" applyBorder="1"/>
    <xf numFmtId="168" fontId="22" fillId="2" borderId="1" xfId="0" applyNumberFormat="1" applyFont="1" applyFill="1" applyBorder="1" applyAlignment="1">
      <alignment horizontal="center"/>
    </xf>
    <xf numFmtId="43" fontId="22" fillId="2" borderId="1" xfId="5" applyFont="1" applyFill="1" applyBorder="1"/>
    <xf numFmtId="166" fontId="22" fillId="2" borderId="1" xfId="5" applyNumberFormat="1" applyFont="1" applyFill="1" applyBorder="1"/>
    <xf numFmtId="0" fontId="25" fillId="2" borderId="0" xfId="0" applyFont="1" applyFill="1"/>
    <xf numFmtId="43" fontId="19" fillId="0" borderId="1" xfId="8" applyFont="1" applyFill="1" applyBorder="1" applyAlignment="1">
      <alignment horizontal="right"/>
    </xf>
    <xf numFmtId="0" fontId="22" fillId="2" borderId="1" xfId="0" applyFont="1" applyFill="1" applyBorder="1" applyAlignment="1">
      <alignment wrapText="1"/>
    </xf>
    <xf numFmtId="167" fontId="22" fillId="2" borderId="1" xfId="5" applyNumberFormat="1" applyFont="1" applyFill="1" applyBorder="1"/>
    <xf numFmtId="167" fontId="22" fillId="0" borderId="1" xfId="0" applyNumberFormat="1" applyFont="1" applyBorder="1"/>
    <xf numFmtId="0" fontId="23" fillId="2" borderId="0" xfId="0" applyFont="1" applyFill="1"/>
    <xf numFmtId="1" fontId="22" fillId="0" borderId="1" xfId="0" applyNumberFormat="1" applyFont="1" applyBorder="1"/>
    <xf numFmtId="167" fontId="19" fillId="0" borderId="1" xfId="0" applyNumberFormat="1" applyFont="1" applyBorder="1"/>
    <xf numFmtId="0" fontId="27" fillId="0" borderId="0" xfId="0" applyFont="1"/>
    <xf numFmtId="0" fontId="28" fillId="0" borderId="0" xfId="0" applyFont="1"/>
    <xf numFmtId="0" fontId="19" fillId="2" borderId="1" xfId="0" applyFont="1" applyFill="1" applyBorder="1"/>
    <xf numFmtId="0" fontId="19" fillId="2" borderId="1" xfId="0" applyFont="1" applyFill="1" applyBorder="1" applyAlignment="1">
      <alignment horizontal="center"/>
    </xf>
    <xf numFmtId="166" fontId="19" fillId="0" borderId="1" xfId="0" applyNumberFormat="1" applyFont="1" applyBorder="1"/>
    <xf numFmtId="0" fontId="26" fillId="2" borderId="0" xfId="0" applyFont="1" applyFill="1"/>
    <xf numFmtId="167" fontId="19" fillId="0" borderId="1" xfId="7" applyNumberFormat="1" applyFont="1" applyFill="1" applyBorder="1" applyAlignment="1">
      <alignment horizontal="right"/>
    </xf>
    <xf numFmtId="0" fontId="30" fillId="0" borderId="0" xfId="0" applyFont="1"/>
    <xf numFmtId="167" fontId="22" fillId="0" borderId="1" xfId="0" applyNumberFormat="1" applyFont="1" applyBorder="1" applyAlignment="1">
      <alignment horizontal="center"/>
    </xf>
    <xf numFmtId="167" fontId="29" fillId="0" borderId="1" xfId="8" applyNumberFormat="1" applyFont="1" applyFill="1" applyBorder="1" applyAlignment="1">
      <alignment horizontal="right"/>
    </xf>
    <xf numFmtId="0" fontId="19" fillId="0" borderId="1" xfId="0" applyFont="1" applyBorder="1" applyAlignment="1">
      <alignment wrapText="1"/>
    </xf>
    <xf numFmtId="43" fontId="19" fillId="0" borderId="1" xfId="7" applyFont="1" applyFill="1" applyBorder="1" applyAlignment="1">
      <alignment horizontal="right"/>
    </xf>
    <xf numFmtId="2" fontId="19" fillId="3" borderId="1" xfId="0" applyNumberFormat="1" applyFont="1" applyFill="1" applyBorder="1" applyAlignment="1">
      <alignment horizontal="right"/>
    </xf>
    <xf numFmtId="0" fontId="32" fillId="0" borderId="0" xfId="0" applyFont="1" applyAlignment="1">
      <alignment horizontal="center"/>
    </xf>
    <xf numFmtId="0" fontId="32" fillId="0" borderId="0" xfId="0" applyFont="1"/>
    <xf numFmtId="0" fontId="18" fillId="0" borderId="0" xfId="0" applyFont="1" applyAlignment="1">
      <alignment horizontal="center"/>
    </xf>
    <xf numFmtId="14" fontId="7" fillId="0" borderId="1"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9"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2" fillId="0" borderId="0" xfId="0" applyFont="1"/>
    <xf numFmtId="0" fontId="33" fillId="0" borderId="0" xfId="0" applyFont="1" applyAlignment="1">
      <alignment vertical="center"/>
    </xf>
    <xf numFmtId="0" fontId="9" fillId="0" borderId="1" xfId="0" applyFont="1" applyBorder="1" applyAlignment="1">
      <alignment vertical="center" wrapText="1"/>
    </xf>
    <xf numFmtId="0" fontId="10" fillId="0" borderId="1" xfId="0" applyFont="1" applyBorder="1" applyAlignment="1">
      <alignment horizontal="center" vertical="center"/>
    </xf>
    <xf numFmtId="0" fontId="34" fillId="0" borderId="0" xfId="0" applyFont="1"/>
    <xf numFmtId="0" fontId="10" fillId="0" borderId="1" xfId="0" applyFont="1" applyBorder="1" applyAlignment="1">
      <alignment horizontal="center" vertical="center" wrapText="1"/>
    </xf>
    <xf numFmtId="3" fontId="13" fillId="0" borderId="1" xfId="0" applyNumberFormat="1" applyFont="1" applyBorder="1" applyAlignment="1">
      <alignment vertical="center"/>
    </xf>
    <xf numFmtId="4" fontId="13" fillId="0" borderId="1" xfId="0" applyNumberFormat="1" applyFont="1" applyBorder="1" applyAlignment="1">
      <alignment vertical="center"/>
    </xf>
    <xf numFmtId="167" fontId="12" fillId="0" borderId="0" xfId="5" applyNumberFormat="1" applyFont="1"/>
    <xf numFmtId="167" fontId="12" fillId="0" borderId="0" xfId="0" applyNumberFormat="1" applyFont="1"/>
    <xf numFmtId="14" fontId="9" fillId="0" borderId="1" xfId="0" applyNumberFormat="1" applyFont="1" applyBorder="1" applyAlignment="1">
      <alignment horizontal="center" vertical="center" wrapText="1"/>
    </xf>
    <xf numFmtId="0" fontId="37" fillId="0" borderId="0" xfId="0" applyFont="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justify" vertical="center" wrapText="1"/>
    </xf>
    <xf numFmtId="171" fontId="5" fillId="0" borderId="1" xfId="0" applyNumberFormat="1" applyFont="1" applyBorder="1" applyAlignment="1">
      <alignment horizontal="center" vertical="center" wrapText="1"/>
    </xf>
    <xf numFmtId="0" fontId="3" fillId="0" borderId="0" xfId="0" applyFont="1" applyAlignment="1">
      <alignment vertical="center"/>
    </xf>
    <xf numFmtId="9" fontId="5" fillId="0" borderId="1" xfId="0" applyNumberFormat="1" applyFont="1" applyBorder="1" applyAlignment="1">
      <alignment horizontal="center"/>
    </xf>
    <xf numFmtId="10" fontId="5" fillId="0" borderId="1" xfId="0" applyNumberFormat="1" applyFont="1" applyBorder="1" applyAlignment="1">
      <alignment horizontal="center"/>
    </xf>
    <xf numFmtId="9"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167" fontId="7" fillId="0" borderId="1" xfId="8" applyNumberFormat="1" applyFont="1" applyFill="1" applyBorder="1" applyAlignment="1">
      <alignment horizontal="right"/>
    </xf>
    <xf numFmtId="43" fontId="7" fillId="0" borderId="1" xfId="8" applyNumberFormat="1" applyFont="1" applyFill="1" applyBorder="1" applyAlignment="1">
      <alignment horizontal="right"/>
    </xf>
    <xf numFmtId="166" fontId="7" fillId="0" borderId="1" xfId="8" applyNumberFormat="1" applyFont="1" applyFill="1" applyBorder="1" applyAlignment="1">
      <alignment horizontal="right"/>
    </xf>
    <xf numFmtId="167" fontId="13" fillId="0" borderId="1" xfId="8" applyNumberFormat="1" applyFont="1" applyFill="1" applyBorder="1" applyAlignment="1">
      <alignment horizontal="right"/>
    </xf>
    <xf numFmtId="43" fontId="13" fillId="0" borderId="1" xfId="8" applyNumberFormat="1" applyFont="1" applyFill="1" applyBorder="1" applyAlignment="1">
      <alignment horizontal="right"/>
    </xf>
    <xf numFmtId="167" fontId="13" fillId="0" borderId="1" xfId="7" applyNumberFormat="1" applyFont="1" applyFill="1" applyBorder="1" applyAlignment="1">
      <alignment horizontal="right"/>
    </xf>
    <xf numFmtId="166" fontId="13" fillId="0" borderId="1" xfId="7" applyNumberFormat="1" applyFont="1" applyFill="1" applyBorder="1" applyAlignment="1">
      <alignment horizontal="right"/>
    </xf>
    <xf numFmtId="43" fontId="13" fillId="0" borderId="1" xfId="7" applyNumberFormat="1" applyFont="1" applyFill="1" applyBorder="1" applyAlignment="1">
      <alignment horizontal="right"/>
    </xf>
    <xf numFmtId="166" fontId="13" fillId="0" borderId="1" xfId="8" applyNumberFormat="1" applyFont="1" applyFill="1" applyBorder="1" applyAlignment="1">
      <alignment horizontal="right"/>
    </xf>
    <xf numFmtId="167" fontId="7" fillId="0" borderId="1" xfId="7" applyNumberFormat="1" applyFont="1" applyFill="1" applyBorder="1" applyAlignment="1">
      <alignment horizontal="right"/>
    </xf>
    <xf numFmtId="167" fontId="0" fillId="0" borderId="1" xfId="1" applyNumberFormat="1" applyFont="1" applyBorder="1" applyAlignment="1">
      <alignment vertical="center"/>
    </xf>
    <xf numFmtId="43" fontId="22" fillId="0" borderId="1" xfId="5" applyNumberFormat="1" applyFont="1" applyFill="1" applyBorder="1"/>
    <xf numFmtId="43" fontId="19" fillId="0" borderId="1" xfId="5" applyNumberFormat="1" applyFont="1" applyFill="1" applyBorder="1"/>
    <xf numFmtId="0" fontId="42" fillId="0" borderId="1" xfId="0" applyFont="1" applyFill="1" applyBorder="1" applyAlignment="1">
      <alignment horizontal="center" vertical="center" wrapText="1"/>
    </xf>
    <xf numFmtId="3" fontId="43" fillId="0" borderId="1" xfId="0" applyNumberFormat="1" applyFont="1" applyBorder="1" applyAlignment="1">
      <alignment horizontal="left" vertical="center" wrapText="1" shrinkToFit="1"/>
    </xf>
    <xf numFmtId="0" fontId="36" fillId="0" borderId="1" xfId="0" applyFont="1" applyFill="1" applyBorder="1" applyAlignment="1">
      <alignment horizontal="center" vertical="center" wrapText="1"/>
    </xf>
    <xf numFmtId="3" fontId="7" fillId="0" borderId="1" xfId="0" applyNumberFormat="1" applyFont="1" applyBorder="1" applyAlignment="1">
      <alignment horizontal="left" vertical="center" wrapText="1" shrinkToFit="1"/>
    </xf>
    <xf numFmtId="0" fontId="36" fillId="0" borderId="0" xfId="0" applyFont="1" applyAlignment="1">
      <alignment vertical="center"/>
    </xf>
    <xf numFmtId="0" fontId="35" fillId="0" borderId="0" xfId="0" applyFont="1" applyAlignment="1">
      <alignment vertical="center"/>
    </xf>
    <xf numFmtId="0" fontId="38" fillId="0" borderId="0" xfId="0" applyFont="1" applyAlignment="1">
      <alignment vertical="center"/>
    </xf>
    <xf numFmtId="0" fontId="14" fillId="0" borderId="1" xfId="2" applyFont="1" applyFill="1" applyBorder="1" applyAlignment="1">
      <alignment vertical="center"/>
    </xf>
    <xf numFmtId="0" fontId="10" fillId="3" borderId="1" xfId="2" applyFont="1" applyFill="1" applyBorder="1" applyAlignment="1">
      <alignment vertical="center"/>
    </xf>
    <xf numFmtId="0" fontId="10" fillId="0" borderId="1" xfId="2" applyFont="1" applyFill="1" applyBorder="1" applyAlignment="1">
      <alignment vertical="center"/>
    </xf>
    <xf numFmtId="0" fontId="44" fillId="0" borderId="1" xfId="2" applyFont="1" applyFill="1" applyBorder="1" applyAlignment="1">
      <alignment vertical="center"/>
    </xf>
    <xf numFmtId="0" fontId="14" fillId="3" borderId="1" xfId="2" applyFont="1" applyFill="1" applyBorder="1" applyAlignment="1">
      <alignment vertical="center"/>
    </xf>
    <xf numFmtId="2" fontId="36" fillId="0" borderId="0" xfId="0" applyNumberFormat="1" applyFont="1" applyAlignment="1">
      <alignment vertical="center"/>
    </xf>
    <xf numFmtId="0" fontId="45" fillId="0" borderId="1" xfId="2" applyFont="1" applyBorder="1" applyAlignment="1">
      <alignment vertical="center"/>
    </xf>
    <xf numFmtId="0" fontId="7" fillId="0" borderId="1" xfId="2" applyFont="1" applyBorder="1" applyAlignment="1">
      <alignment vertical="center"/>
    </xf>
    <xf numFmtId="0" fontId="46" fillId="0" borderId="1" xfId="2" applyFont="1" applyBorder="1" applyAlignment="1">
      <alignment vertical="center"/>
    </xf>
    <xf numFmtId="0" fontId="46" fillId="0" borderId="1" xfId="2" applyFont="1" applyFill="1" applyBorder="1" applyAlignment="1">
      <alignment vertical="center"/>
    </xf>
    <xf numFmtId="0" fontId="36" fillId="0" borderId="0" xfId="0" applyFont="1" applyAlignment="1">
      <alignment horizontal="center" vertical="center"/>
    </xf>
    <xf numFmtId="0" fontId="44" fillId="3" borderId="1" xfId="2" applyFont="1" applyFill="1" applyBorder="1" applyAlignment="1">
      <alignment vertical="center"/>
    </xf>
    <xf numFmtId="0" fontId="48" fillId="0" borderId="0" xfId="0" applyFont="1" applyAlignment="1">
      <alignment vertical="center" wrapText="1"/>
    </xf>
    <xf numFmtId="0" fontId="48" fillId="0" borderId="0" xfId="0" applyFont="1" applyAlignment="1">
      <alignment horizontal="center" vertical="center" wrapText="1"/>
    </xf>
    <xf numFmtId="0" fontId="51" fillId="0" borderId="0" xfId="0" applyFont="1" applyAlignment="1">
      <alignment vertical="center" wrapText="1"/>
    </xf>
    <xf numFmtId="0" fontId="50" fillId="0" borderId="1" xfId="0" applyFont="1" applyBorder="1" applyAlignment="1">
      <alignment horizontal="center" vertical="center" wrapText="1"/>
    </xf>
    <xf numFmtId="0" fontId="50" fillId="0" borderId="1" xfId="0" applyFont="1" applyBorder="1" applyAlignment="1">
      <alignment vertical="center" wrapText="1"/>
    </xf>
    <xf numFmtId="0" fontId="52" fillId="0" borderId="1" xfId="0" applyFont="1" applyBorder="1" applyAlignment="1">
      <alignment horizontal="center" vertical="center" wrapText="1"/>
    </xf>
    <xf numFmtId="0" fontId="52" fillId="0" borderId="1" xfId="0" applyFont="1" applyBorder="1" applyAlignment="1">
      <alignment vertical="center" wrapText="1"/>
    </xf>
    <xf numFmtId="4" fontId="3" fillId="0" borderId="0" xfId="0" applyNumberFormat="1" applyFont="1"/>
    <xf numFmtId="2" fontId="3" fillId="0" borderId="0" xfId="0" applyNumberFormat="1" applyFont="1"/>
    <xf numFmtId="172" fontId="3" fillId="0" borderId="0" xfId="0" applyNumberFormat="1" applyFont="1"/>
    <xf numFmtId="173" fontId="5" fillId="0" borderId="1" xfId="0" applyNumberFormat="1" applyFont="1" applyBorder="1" applyAlignment="1">
      <alignment horizontal="center" vertical="center" wrapText="1"/>
    </xf>
    <xf numFmtId="3" fontId="3" fillId="0" borderId="0" xfId="0" applyNumberFormat="1" applyFont="1"/>
    <xf numFmtId="0" fontId="2" fillId="0" borderId="0"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6" fillId="0" borderId="0" xfId="0" applyFont="1" applyBorder="1" applyAlignment="1">
      <alignment horizontal="right"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center" vertical="center" wrapText="1"/>
    </xf>
    <xf numFmtId="0" fontId="32" fillId="0" borderId="0" xfId="0" applyFont="1" applyAlignment="1">
      <alignment horizont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0" xfId="0" applyFont="1" applyAlignment="1">
      <alignment horizontal="left"/>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11" fillId="0" borderId="8" xfId="0" applyFont="1" applyBorder="1" applyAlignment="1">
      <alignment horizontal="center" vertical="center" wrapText="1"/>
    </xf>
    <xf numFmtId="0" fontId="47" fillId="0" borderId="0" xfId="0" applyFont="1" applyAlignment="1">
      <alignment horizontal="center" vertical="center" wrapText="1"/>
    </xf>
    <xf numFmtId="0" fontId="49" fillId="0" borderId="0" xfId="0" applyFont="1" applyAlignment="1">
      <alignment horizontal="center" vertical="center" wrapText="1"/>
    </xf>
    <xf numFmtId="0" fontId="50" fillId="0" borderId="1"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1" xfId="0" applyFont="1" applyFill="1" applyBorder="1" applyAlignment="1">
      <alignment vertical="center" wrapText="1"/>
    </xf>
    <xf numFmtId="0" fontId="53" fillId="0" borderId="0" xfId="0" applyFont="1" applyFill="1" applyAlignment="1">
      <alignment vertical="center" wrapText="1"/>
    </xf>
  </cellXfs>
  <cellStyles count="10">
    <cellStyle name="Comma" xfId="1" builtinId="3"/>
    <cellStyle name="Comma 10" xfId="5"/>
    <cellStyle name="Comma 2" xfId="4"/>
    <cellStyle name="Comma 3" xfId="9"/>
    <cellStyle name="Comma 3 2" xfId="7"/>
    <cellStyle name="Dấu_phảy 2" xfId="3"/>
    <cellStyle name="Dấu_phảy 3" xfId="8"/>
    <cellStyle name="Normal" xfId="0" builtinId="0"/>
    <cellStyle name="Normal 11 3" xfId="6"/>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20" zoomScale="110" zoomScaleNormal="110" workbookViewId="0">
      <selection activeCell="K5" sqref="K5:M19"/>
    </sheetView>
  </sheetViews>
  <sheetFormatPr defaultColWidth="9" defaultRowHeight="15.75" x14ac:dyDescent="0.25"/>
  <cols>
    <col min="1" max="1" width="10" style="1" customWidth="1"/>
    <col min="2" max="2" width="31.85546875" style="1" customWidth="1"/>
    <col min="3" max="3" width="8.42578125" style="7" customWidth="1"/>
    <col min="4" max="4" width="10.42578125" style="7" customWidth="1"/>
    <col min="5" max="5" width="12" style="7" customWidth="1"/>
    <col min="6" max="6" width="8.140625" style="7" customWidth="1"/>
    <col min="7" max="7" width="8.28515625" style="7" customWidth="1"/>
    <col min="8" max="8" width="10.28515625" style="1" customWidth="1"/>
    <col min="9" max="9" width="11.42578125" style="7" customWidth="1"/>
    <col min="10" max="16384" width="9" style="1"/>
  </cols>
  <sheetData>
    <row r="1" spans="1:13" ht="57.75" customHeight="1" x14ac:dyDescent="0.25">
      <c r="A1" s="158" t="s">
        <v>228</v>
      </c>
      <c r="B1" s="158"/>
      <c r="C1" s="158"/>
      <c r="D1" s="158"/>
      <c r="E1" s="158"/>
      <c r="F1" s="158"/>
      <c r="G1" s="158"/>
      <c r="H1" s="158"/>
      <c r="I1" s="158"/>
    </row>
    <row r="2" spans="1:13" ht="15.75" customHeight="1" x14ac:dyDescent="0.25">
      <c r="A2" s="162" t="s">
        <v>58</v>
      </c>
      <c r="B2" s="162"/>
      <c r="C2" s="162"/>
      <c r="D2" s="162"/>
      <c r="E2" s="162"/>
      <c r="F2" s="162"/>
      <c r="G2" s="162"/>
      <c r="H2" s="162"/>
      <c r="I2" s="162"/>
    </row>
    <row r="3" spans="1:13" ht="20.25" customHeight="1" x14ac:dyDescent="0.25">
      <c r="A3" s="159" t="s">
        <v>8</v>
      </c>
      <c r="B3" s="159" t="s">
        <v>7</v>
      </c>
      <c r="C3" s="159" t="s">
        <v>0</v>
      </c>
      <c r="D3" s="160" t="s">
        <v>10</v>
      </c>
      <c r="E3" s="159" t="s">
        <v>55</v>
      </c>
      <c r="F3" s="159" t="s">
        <v>11</v>
      </c>
      <c r="G3" s="159" t="s">
        <v>9</v>
      </c>
      <c r="H3" s="159"/>
      <c r="I3" s="159" t="s">
        <v>24</v>
      </c>
    </row>
    <row r="4" spans="1:13" ht="35.25" customHeight="1" x14ac:dyDescent="0.25">
      <c r="A4" s="159"/>
      <c r="B4" s="159"/>
      <c r="C4" s="159"/>
      <c r="D4" s="160"/>
      <c r="E4" s="159"/>
      <c r="F4" s="159"/>
      <c r="G4" s="161" t="s">
        <v>56</v>
      </c>
      <c r="H4" s="159" t="s">
        <v>57</v>
      </c>
      <c r="I4" s="159"/>
    </row>
    <row r="5" spans="1:13" ht="64.5" customHeight="1" x14ac:dyDescent="0.25">
      <c r="A5" s="159"/>
      <c r="B5" s="159"/>
      <c r="C5" s="159"/>
      <c r="D5" s="160"/>
      <c r="E5" s="159"/>
      <c r="F5" s="159"/>
      <c r="G5" s="161"/>
      <c r="H5" s="159"/>
      <c r="I5" s="159"/>
    </row>
    <row r="6" spans="1:13" ht="24.75" customHeight="1" x14ac:dyDescent="0.25">
      <c r="A6" s="166" t="s">
        <v>1</v>
      </c>
      <c r="B6" s="6" t="s">
        <v>27</v>
      </c>
      <c r="C6" s="11"/>
      <c r="D6" s="9"/>
      <c r="E6" s="5"/>
      <c r="F6" s="4"/>
      <c r="G6" s="5"/>
      <c r="H6" s="8"/>
      <c r="I6" s="11"/>
    </row>
    <row r="7" spans="1:13" ht="22.5" customHeight="1" x14ac:dyDescent="0.25">
      <c r="A7" s="167"/>
      <c r="B7" s="3" t="s">
        <v>28</v>
      </c>
      <c r="C7" s="11" t="s">
        <v>29</v>
      </c>
      <c r="D7" s="10">
        <v>560</v>
      </c>
      <c r="E7" s="5">
        <v>560</v>
      </c>
      <c r="F7" s="4">
        <v>590</v>
      </c>
      <c r="G7" s="5">
        <f>+F7/D7%</f>
        <v>105.35714285714286</v>
      </c>
      <c r="H7" s="8">
        <f>+F7/E7%</f>
        <v>105.35714285714286</v>
      </c>
      <c r="I7" s="11"/>
    </row>
    <row r="8" spans="1:13" x14ac:dyDescent="0.25">
      <c r="A8" s="167"/>
      <c r="B8" s="3" t="s">
        <v>30</v>
      </c>
      <c r="C8" s="11" t="s">
        <v>29</v>
      </c>
      <c r="D8" s="11">
        <v>2030</v>
      </c>
      <c r="E8" s="4">
        <v>2030</v>
      </c>
      <c r="F8" s="4">
        <v>2055</v>
      </c>
      <c r="G8" s="5">
        <f t="shared" ref="G8:G26" si="0">+F8/D8%</f>
        <v>101.23152709359606</v>
      </c>
      <c r="H8" s="8">
        <f>+F8/E8%</f>
        <v>101.23152709359606</v>
      </c>
      <c r="I8" s="8"/>
    </row>
    <row r="9" spans="1:13" ht="25.5" x14ac:dyDescent="0.25">
      <c r="A9" s="168"/>
      <c r="B9" s="3" t="s">
        <v>31</v>
      </c>
      <c r="C9" s="11" t="s">
        <v>32</v>
      </c>
      <c r="D9" s="11">
        <v>26733.439999999999</v>
      </c>
      <c r="E9" s="4">
        <v>28000</v>
      </c>
      <c r="F9" s="4">
        <v>29491.4</v>
      </c>
      <c r="G9" s="5">
        <f t="shared" si="0"/>
        <v>110.31651744032943</v>
      </c>
      <c r="H9" s="8">
        <f t="shared" ref="H9:H24" si="1">+F9/E9%</f>
        <v>105.32642857142858</v>
      </c>
      <c r="I9" s="8" t="s">
        <v>172</v>
      </c>
      <c r="K9" s="157"/>
      <c r="M9" s="153"/>
    </row>
    <row r="10" spans="1:13" x14ac:dyDescent="0.25">
      <c r="A10" s="166" t="s">
        <v>2</v>
      </c>
      <c r="B10" s="3" t="s">
        <v>33</v>
      </c>
      <c r="C10" s="11" t="s">
        <v>29</v>
      </c>
      <c r="D10" s="11">
        <v>595.89</v>
      </c>
      <c r="E10" s="5">
        <v>595.89</v>
      </c>
      <c r="F10" s="5">
        <f>+E10+K10</f>
        <v>595.89</v>
      </c>
      <c r="G10" s="5">
        <f t="shared" si="0"/>
        <v>100</v>
      </c>
      <c r="H10" s="8">
        <f t="shared" si="1"/>
        <v>100</v>
      </c>
      <c r="I10" s="8"/>
    </row>
    <row r="11" spans="1:13" ht="30.75" customHeight="1" x14ac:dyDescent="0.25">
      <c r="A11" s="167"/>
      <c r="B11" s="3" t="s">
        <v>34</v>
      </c>
      <c r="C11" s="11" t="s">
        <v>35</v>
      </c>
      <c r="D11" s="190">
        <v>7933</v>
      </c>
      <c r="E11" s="190">
        <v>7933</v>
      </c>
      <c r="F11" s="190">
        <v>7933</v>
      </c>
      <c r="G11" s="5">
        <f t="shared" si="0"/>
        <v>100</v>
      </c>
      <c r="H11" s="8">
        <f t="shared" si="1"/>
        <v>100</v>
      </c>
      <c r="I11" s="12" t="s">
        <v>172</v>
      </c>
    </row>
    <row r="12" spans="1:13" ht="36" customHeight="1" x14ac:dyDescent="0.25">
      <c r="A12" s="167"/>
      <c r="B12" s="107" t="s">
        <v>173</v>
      </c>
      <c r="C12" s="11" t="s">
        <v>35</v>
      </c>
      <c r="D12" s="4"/>
      <c r="E12" s="4">
        <v>15000</v>
      </c>
      <c r="F12" s="4">
        <v>15570</v>
      </c>
      <c r="G12" s="5" t="e">
        <f t="shared" si="0"/>
        <v>#DIV/0!</v>
      </c>
      <c r="H12" s="8">
        <f t="shared" si="1"/>
        <v>103.8</v>
      </c>
      <c r="I12" s="12" t="s">
        <v>172</v>
      </c>
    </row>
    <row r="13" spans="1:13" ht="36" customHeight="1" x14ac:dyDescent="0.25">
      <c r="A13" s="167"/>
      <c r="B13" s="3" t="s">
        <v>36</v>
      </c>
      <c r="C13" s="11" t="s">
        <v>38</v>
      </c>
      <c r="D13" s="4"/>
      <c r="E13" s="4">
        <v>1</v>
      </c>
      <c r="F13" s="4">
        <v>1</v>
      </c>
      <c r="G13" s="5" t="e">
        <f t="shared" si="0"/>
        <v>#DIV/0!</v>
      </c>
      <c r="H13" s="8">
        <f t="shared" si="1"/>
        <v>100</v>
      </c>
      <c r="I13" s="12" t="s">
        <v>172</v>
      </c>
    </row>
    <row r="14" spans="1:13" ht="36" customHeight="1" x14ac:dyDescent="0.25">
      <c r="A14" s="168"/>
      <c r="B14" s="3" t="s">
        <v>39</v>
      </c>
      <c r="C14" s="11" t="s">
        <v>32</v>
      </c>
      <c r="D14" s="5">
        <v>11.33</v>
      </c>
      <c r="E14" s="4">
        <v>25</v>
      </c>
      <c r="F14" s="108">
        <v>25.2</v>
      </c>
      <c r="G14" s="5">
        <f t="shared" si="0"/>
        <v>222.41835834068843</v>
      </c>
      <c r="H14" s="8">
        <f>+F14/E14%</f>
        <v>100.8</v>
      </c>
      <c r="I14" s="12" t="s">
        <v>172</v>
      </c>
      <c r="L14" s="153"/>
    </row>
    <row r="15" spans="1:13" ht="94.5" customHeight="1" x14ac:dyDescent="0.25">
      <c r="A15" s="166" t="s">
        <v>4</v>
      </c>
      <c r="B15" s="3" t="s">
        <v>40</v>
      </c>
      <c r="C15" s="11" t="s">
        <v>42</v>
      </c>
      <c r="D15" s="11"/>
      <c r="E15" s="11"/>
      <c r="F15" s="11"/>
      <c r="G15" s="5" t="e">
        <f t="shared" si="0"/>
        <v>#DIV/0!</v>
      </c>
      <c r="H15" s="8" t="e">
        <f t="shared" si="1"/>
        <v>#DIV/0!</v>
      </c>
      <c r="I15" s="8"/>
    </row>
    <row r="16" spans="1:13" ht="18.75" customHeight="1" x14ac:dyDescent="0.25">
      <c r="A16" s="167"/>
      <c r="B16" s="3" t="s">
        <v>41</v>
      </c>
      <c r="C16" s="11" t="s">
        <v>3</v>
      </c>
      <c r="D16" s="11"/>
      <c r="E16" s="112">
        <v>0.03</v>
      </c>
      <c r="F16" s="113">
        <v>3.4799999999999998E-2</v>
      </c>
      <c r="G16" s="5"/>
      <c r="H16" s="8">
        <f t="shared" si="1"/>
        <v>116</v>
      </c>
      <c r="I16" s="11" t="s">
        <v>172</v>
      </c>
      <c r="L16" s="154"/>
    </row>
    <row r="17" spans="1:14" ht="18.75" customHeight="1" x14ac:dyDescent="0.25">
      <c r="A17" s="167"/>
      <c r="B17" s="3" t="s">
        <v>43</v>
      </c>
      <c r="C17" s="11" t="s">
        <v>29</v>
      </c>
      <c r="D17" s="11">
        <v>70</v>
      </c>
      <c r="E17" s="11">
        <v>80</v>
      </c>
      <c r="F17" s="11">
        <v>80</v>
      </c>
      <c r="G17" s="5">
        <f t="shared" si="0"/>
        <v>114.28571428571429</v>
      </c>
      <c r="H17" s="8">
        <f t="shared" si="1"/>
        <v>100</v>
      </c>
      <c r="I17" s="11" t="s">
        <v>172</v>
      </c>
    </row>
    <row r="18" spans="1:14" ht="23.25" customHeight="1" x14ac:dyDescent="0.25">
      <c r="A18" s="167"/>
      <c r="B18" s="3" t="s">
        <v>44</v>
      </c>
      <c r="C18" s="11" t="s">
        <v>32</v>
      </c>
      <c r="D18" s="11">
        <v>124.4</v>
      </c>
      <c r="E18" s="11">
        <v>155</v>
      </c>
      <c r="F18" s="11">
        <v>173.5</v>
      </c>
      <c r="G18" s="5">
        <f t="shared" si="0"/>
        <v>139.46945337620579</v>
      </c>
      <c r="H18" s="8">
        <f t="shared" si="1"/>
        <v>111.93548387096774</v>
      </c>
      <c r="I18" s="11" t="s">
        <v>172</v>
      </c>
    </row>
    <row r="19" spans="1:14" ht="30" customHeight="1" x14ac:dyDescent="0.25">
      <c r="A19" s="159" t="s">
        <v>5</v>
      </c>
      <c r="B19" s="2" t="s">
        <v>45</v>
      </c>
      <c r="C19" s="11" t="s">
        <v>29</v>
      </c>
      <c r="D19" s="11">
        <v>26027.200000000001</v>
      </c>
      <c r="E19" s="11">
        <v>25997</v>
      </c>
      <c r="F19" s="11">
        <f>39.57%*68414.4</f>
        <v>27071.578079999996</v>
      </c>
      <c r="G19" s="5">
        <f t="shared" si="0"/>
        <v>104.01264092948914</v>
      </c>
      <c r="H19" s="8">
        <f t="shared" si="1"/>
        <v>104.1334695541793</v>
      </c>
      <c r="I19" s="11" t="s">
        <v>172</v>
      </c>
    </row>
    <row r="20" spans="1:14" ht="27.75" customHeight="1" x14ac:dyDescent="0.25">
      <c r="A20" s="159"/>
      <c r="B20" s="3" t="s">
        <v>46</v>
      </c>
      <c r="C20" s="11" t="s">
        <v>29</v>
      </c>
      <c r="D20" s="11"/>
      <c r="E20" s="11">
        <v>1000</v>
      </c>
      <c r="F20" s="11">
        <v>248.79</v>
      </c>
      <c r="G20" s="5"/>
      <c r="H20" s="8">
        <f t="shared" si="1"/>
        <v>24.878999999999998</v>
      </c>
      <c r="I20" s="11" t="s">
        <v>174</v>
      </c>
    </row>
    <row r="21" spans="1:14" x14ac:dyDescent="0.25">
      <c r="A21" s="159"/>
      <c r="B21" s="3" t="s">
        <v>47</v>
      </c>
      <c r="C21" s="11" t="s">
        <v>3</v>
      </c>
      <c r="D21" s="11">
        <v>38</v>
      </c>
      <c r="E21" s="11">
        <v>40</v>
      </c>
      <c r="F21" s="11">
        <v>39.57</v>
      </c>
      <c r="G21" s="5">
        <f t="shared" si="0"/>
        <v>104.13157894736842</v>
      </c>
      <c r="H21" s="8">
        <f t="shared" si="1"/>
        <v>98.924999999999997</v>
      </c>
      <c r="I21" s="11" t="s">
        <v>174</v>
      </c>
    </row>
    <row r="22" spans="1:14" ht="39.75" customHeight="1" x14ac:dyDescent="0.25">
      <c r="A22" s="159" t="s">
        <v>6</v>
      </c>
      <c r="B22" s="3" t="s">
        <v>48</v>
      </c>
      <c r="C22" s="11" t="s">
        <v>49</v>
      </c>
      <c r="D22" s="11">
        <v>4</v>
      </c>
      <c r="E22" s="11">
        <v>12</v>
      </c>
      <c r="F22" s="11">
        <v>16</v>
      </c>
      <c r="G22" s="5">
        <f t="shared" si="0"/>
        <v>400</v>
      </c>
      <c r="H22" s="8">
        <f t="shared" si="1"/>
        <v>133.33333333333334</v>
      </c>
      <c r="I22" s="11" t="s">
        <v>172</v>
      </c>
    </row>
    <row r="23" spans="1:14" ht="30" customHeight="1" x14ac:dyDescent="0.25">
      <c r="A23" s="159"/>
      <c r="B23" s="3" t="s">
        <v>50</v>
      </c>
      <c r="C23" s="11" t="s">
        <v>51</v>
      </c>
      <c r="D23" s="11"/>
      <c r="E23" s="11">
        <v>12</v>
      </c>
      <c r="F23" s="11">
        <v>23</v>
      </c>
      <c r="G23" s="5"/>
      <c r="H23" s="8">
        <f t="shared" si="1"/>
        <v>191.66666666666669</v>
      </c>
      <c r="I23" s="11" t="s">
        <v>172</v>
      </c>
    </row>
    <row r="24" spans="1:14" s="109" customFormat="1" ht="25.5" x14ac:dyDescent="0.25">
      <c r="A24" s="163" t="s">
        <v>19</v>
      </c>
      <c r="B24" s="6" t="s">
        <v>52</v>
      </c>
      <c r="C24" s="18" t="s">
        <v>53</v>
      </c>
      <c r="D24" s="18">
        <v>1</v>
      </c>
      <c r="E24" s="18">
        <v>3</v>
      </c>
      <c r="F24" s="18">
        <v>1</v>
      </c>
      <c r="G24" s="5">
        <f t="shared" si="0"/>
        <v>100</v>
      </c>
      <c r="H24" s="8">
        <f t="shared" si="1"/>
        <v>33.333333333333336</v>
      </c>
      <c r="I24" s="18" t="s">
        <v>174</v>
      </c>
      <c r="N24" s="109">
        <f>27/103</f>
        <v>0.26213592233009708</v>
      </c>
    </row>
    <row r="25" spans="1:14" s="109" customFormat="1" ht="32.25" customHeight="1" x14ac:dyDescent="0.25">
      <c r="A25" s="164"/>
      <c r="B25" s="6" t="s">
        <v>226</v>
      </c>
      <c r="C25" s="18" t="s">
        <v>227</v>
      </c>
      <c r="D25" s="18">
        <v>8.91</v>
      </c>
      <c r="E25" s="18">
        <v>12</v>
      </c>
      <c r="F25" s="18">
        <v>12.54</v>
      </c>
      <c r="G25" s="5">
        <f>+F25/D25%</f>
        <v>140.74074074074073</v>
      </c>
      <c r="H25" s="8">
        <f>+F25/E25%</f>
        <v>104.5</v>
      </c>
      <c r="I25" s="18" t="s">
        <v>172</v>
      </c>
    </row>
    <row r="26" spans="1:14" ht="26.25" customHeight="1" x14ac:dyDescent="0.25">
      <c r="A26" s="165"/>
      <c r="B26" s="17" t="s">
        <v>54</v>
      </c>
      <c r="C26" s="18" t="s">
        <v>3</v>
      </c>
      <c r="D26" s="110">
        <v>0</v>
      </c>
      <c r="E26" s="110">
        <v>0.3</v>
      </c>
      <c r="F26" s="111">
        <v>0.16500000000000001</v>
      </c>
      <c r="G26" s="5"/>
      <c r="H26" s="156">
        <f>+F26/E26%</f>
        <v>55</v>
      </c>
      <c r="I26" s="16" t="s">
        <v>174</v>
      </c>
      <c r="L26" s="1">
        <f>17/103</f>
        <v>0.1650485436893204</v>
      </c>
    </row>
    <row r="27" spans="1:14" x14ac:dyDescent="0.25">
      <c r="N27" s="1">
        <f>103*0.3</f>
        <v>30.9</v>
      </c>
    </row>
    <row r="29" spans="1:14" x14ac:dyDescent="0.25">
      <c r="N29" s="1">
        <f>17/30</f>
        <v>0.56666666666666665</v>
      </c>
    </row>
    <row r="31" spans="1:14" x14ac:dyDescent="0.25">
      <c r="N31" s="155">
        <f>12.09-8.91</f>
        <v>3.1799999999999997</v>
      </c>
    </row>
    <row r="32" spans="1:14" x14ac:dyDescent="0.25">
      <c r="L32" s="1">
        <f>102075+50846+63755+35795</f>
        <v>252471</v>
      </c>
      <c r="N32" s="1">
        <f>27*1500+2000*18</f>
        <v>76500</v>
      </c>
    </row>
    <row r="33" spans="12:14" x14ac:dyDescent="0.25">
      <c r="L33" s="1">
        <f>750+1000+1200</f>
        <v>2950</v>
      </c>
      <c r="N33" s="1">
        <f>+N32/3500</f>
        <v>21.857142857142858</v>
      </c>
    </row>
  </sheetData>
  <mergeCells count="18">
    <mergeCell ref="A24:A26"/>
    <mergeCell ref="A15:A18"/>
    <mergeCell ref="A19:A21"/>
    <mergeCell ref="A22:A23"/>
    <mergeCell ref="A6:A9"/>
    <mergeCell ref="A10:A14"/>
    <mergeCell ref="A1:I1"/>
    <mergeCell ref="E3:E5"/>
    <mergeCell ref="F3:F5"/>
    <mergeCell ref="A3:A5"/>
    <mergeCell ref="B3:B5"/>
    <mergeCell ref="C3:C5"/>
    <mergeCell ref="I3:I5"/>
    <mergeCell ref="D3:D5"/>
    <mergeCell ref="G3:H3"/>
    <mergeCell ref="H4:H5"/>
    <mergeCell ref="G4:G5"/>
    <mergeCell ref="A2:I2"/>
  </mergeCells>
  <pageMargins left="0.38" right="0.26" top="0.35" bottom="0.31" header="0.3" footer="0.5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topLeftCell="A40" workbookViewId="0">
      <selection activeCell="K85" sqref="K85"/>
    </sheetView>
  </sheetViews>
  <sheetFormatPr defaultRowHeight="15" x14ac:dyDescent="0.2"/>
  <cols>
    <col min="1" max="1" width="4.5703125" style="87" customWidth="1"/>
    <col min="2" max="2" width="27.140625" style="20" customWidth="1"/>
    <col min="3" max="3" width="6.7109375" style="87" customWidth="1"/>
    <col min="4" max="5" width="12.140625" style="20" customWidth="1"/>
    <col min="6" max="6" width="12.28515625" style="20" customWidth="1"/>
    <col min="7" max="7" width="10.5703125" style="21" customWidth="1"/>
    <col min="8" max="243" width="9" style="20"/>
    <col min="244" max="244" width="3.140625" style="20" customWidth="1"/>
    <col min="245" max="245" width="24.42578125" style="20" customWidth="1"/>
    <col min="246" max="246" width="5.5703125" style="20" customWidth="1"/>
    <col min="247" max="247" width="8.5703125" style="20" customWidth="1"/>
    <col min="248" max="248" width="8.140625" style="20" customWidth="1"/>
    <col min="249" max="249" width="8" style="20" customWidth="1"/>
    <col min="250" max="250" width="7.42578125" style="20" customWidth="1"/>
    <col min="251" max="255" width="6.5703125" style="20" customWidth="1"/>
    <col min="256" max="256" width="6.7109375" style="20" customWidth="1"/>
    <col min="257" max="257" width="6.42578125" style="20" customWidth="1"/>
    <col min="258" max="261" width="6.5703125" style="20" customWidth="1"/>
    <col min="262" max="262" width="10.28515625" style="20" customWidth="1"/>
    <col min="263" max="263" width="8.5703125" style="20" customWidth="1"/>
    <col min="264" max="499" width="9" style="20"/>
    <col min="500" max="500" width="3.140625" style="20" customWidth="1"/>
    <col min="501" max="501" width="24.42578125" style="20" customWidth="1"/>
    <col min="502" max="502" width="5.5703125" style="20" customWidth="1"/>
    <col min="503" max="503" width="8.5703125" style="20" customWidth="1"/>
    <col min="504" max="504" width="8.140625" style="20" customWidth="1"/>
    <col min="505" max="505" width="8" style="20" customWidth="1"/>
    <col min="506" max="506" width="7.42578125" style="20" customWidth="1"/>
    <col min="507" max="511" width="6.5703125" style="20" customWidth="1"/>
    <col min="512" max="512" width="6.7109375" style="20" customWidth="1"/>
    <col min="513" max="513" width="6.42578125" style="20" customWidth="1"/>
    <col min="514" max="517" width="6.5703125" style="20" customWidth="1"/>
    <col min="518" max="518" width="10.28515625" style="20" customWidth="1"/>
    <col min="519" max="519" width="8.5703125" style="20" customWidth="1"/>
    <col min="520" max="755" width="9" style="20"/>
    <col min="756" max="756" width="3.140625" style="20" customWidth="1"/>
    <col min="757" max="757" width="24.42578125" style="20" customWidth="1"/>
    <col min="758" max="758" width="5.5703125" style="20" customWidth="1"/>
    <col min="759" max="759" width="8.5703125" style="20" customWidth="1"/>
    <col min="760" max="760" width="8.140625" style="20" customWidth="1"/>
    <col min="761" max="761" width="8" style="20" customWidth="1"/>
    <col min="762" max="762" width="7.42578125" style="20" customWidth="1"/>
    <col min="763" max="767" width="6.5703125" style="20" customWidth="1"/>
    <col min="768" max="768" width="6.7109375" style="20" customWidth="1"/>
    <col min="769" max="769" width="6.42578125" style="20" customWidth="1"/>
    <col min="770" max="773" width="6.5703125" style="20" customWidth="1"/>
    <col min="774" max="774" width="10.28515625" style="20" customWidth="1"/>
    <col min="775" max="775" width="8.5703125" style="20" customWidth="1"/>
    <col min="776" max="1011" width="9" style="20"/>
    <col min="1012" max="1012" width="3.140625" style="20" customWidth="1"/>
    <col min="1013" max="1013" width="24.42578125" style="20" customWidth="1"/>
    <col min="1014" max="1014" width="5.5703125" style="20" customWidth="1"/>
    <col min="1015" max="1015" width="8.5703125" style="20" customWidth="1"/>
    <col min="1016" max="1016" width="8.140625" style="20" customWidth="1"/>
    <col min="1017" max="1017" width="8" style="20" customWidth="1"/>
    <col min="1018" max="1018" width="7.42578125" style="20" customWidth="1"/>
    <col min="1019" max="1023" width="6.5703125" style="20" customWidth="1"/>
    <col min="1024" max="1024" width="6.7109375" style="20" customWidth="1"/>
    <col min="1025" max="1025" width="6.42578125" style="20" customWidth="1"/>
    <col min="1026" max="1029" width="6.5703125" style="20" customWidth="1"/>
    <col min="1030" max="1030" width="10.28515625" style="20" customWidth="1"/>
    <col min="1031" max="1031" width="8.5703125" style="20" customWidth="1"/>
    <col min="1032" max="1267" width="9" style="20"/>
    <col min="1268" max="1268" width="3.140625" style="20" customWidth="1"/>
    <col min="1269" max="1269" width="24.42578125" style="20" customWidth="1"/>
    <col min="1270" max="1270" width="5.5703125" style="20" customWidth="1"/>
    <col min="1271" max="1271" width="8.5703125" style="20" customWidth="1"/>
    <col min="1272" max="1272" width="8.140625" style="20" customWidth="1"/>
    <col min="1273" max="1273" width="8" style="20" customWidth="1"/>
    <col min="1274" max="1274" width="7.42578125" style="20" customWidth="1"/>
    <col min="1275" max="1279" width="6.5703125" style="20" customWidth="1"/>
    <col min="1280" max="1280" width="6.7109375" style="20" customWidth="1"/>
    <col min="1281" max="1281" width="6.42578125" style="20" customWidth="1"/>
    <col min="1282" max="1285" width="6.5703125" style="20" customWidth="1"/>
    <col min="1286" max="1286" width="10.28515625" style="20" customWidth="1"/>
    <col min="1287" max="1287" width="8.5703125" style="20" customWidth="1"/>
    <col min="1288" max="1523" width="9" style="20"/>
    <col min="1524" max="1524" width="3.140625" style="20" customWidth="1"/>
    <col min="1525" max="1525" width="24.42578125" style="20" customWidth="1"/>
    <col min="1526" max="1526" width="5.5703125" style="20" customWidth="1"/>
    <col min="1527" max="1527" width="8.5703125" style="20" customWidth="1"/>
    <col min="1528" max="1528" width="8.140625" style="20" customWidth="1"/>
    <col min="1529" max="1529" width="8" style="20" customWidth="1"/>
    <col min="1530" max="1530" width="7.42578125" style="20" customWidth="1"/>
    <col min="1531" max="1535" width="6.5703125" style="20" customWidth="1"/>
    <col min="1536" max="1536" width="6.7109375" style="20" customWidth="1"/>
    <col min="1537" max="1537" width="6.42578125" style="20" customWidth="1"/>
    <col min="1538" max="1541" width="6.5703125" style="20" customWidth="1"/>
    <col min="1542" max="1542" width="10.28515625" style="20" customWidth="1"/>
    <col min="1543" max="1543" width="8.5703125" style="20" customWidth="1"/>
    <col min="1544" max="1779" width="9" style="20"/>
    <col min="1780" max="1780" width="3.140625" style="20" customWidth="1"/>
    <col min="1781" max="1781" width="24.42578125" style="20" customWidth="1"/>
    <col min="1782" max="1782" width="5.5703125" style="20" customWidth="1"/>
    <col min="1783" max="1783" width="8.5703125" style="20" customWidth="1"/>
    <col min="1784" max="1784" width="8.140625" style="20" customWidth="1"/>
    <col min="1785" max="1785" width="8" style="20" customWidth="1"/>
    <col min="1786" max="1786" width="7.42578125" style="20" customWidth="1"/>
    <col min="1787" max="1791" width="6.5703125" style="20" customWidth="1"/>
    <col min="1792" max="1792" width="6.7109375" style="20" customWidth="1"/>
    <col min="1793" max="1793" width="6.42578125" style="20" customWidth="1"/>
    <col min="1794" max="1797" width="6.5703125" style="20" customWidth="1"/>
    <col min="1798" max="1798" width="10.28515625" style="20" customWidth="1"/>
    <col min="1799" max="1799" width="8.5703125" style="20" customWidth="1"/>
    <col min="1800" max="2035" width="9" style="20"/>
    <col min="2036" max="2036" width="3.140625" style="20" customWidth="1"/>
    <col min="2037" max="2037" width="24.42578125" style="20" customWidth="1"/>
    <col min="2038" max="2038" width="5.5703125" style="20" customWidth="1"/>
    <col min="2039" max="2039" width="8.5703125" style="20" customWidth="1"/>
    <col min="2040" max="2040" width="8.140625" style="20" customWidth="1"/>
    <col min="2041" max="2041" width="8" style="20" customWidth="1"/>
    <col min="2042" max="2042" width="7.42578125" style="20" customWidth="1"/>
    <col min="2043" max="2047" width="6.5703125" style="20" customWidth="1"/>
    <col min="2048" max="2048" width="6.7109375" style="20" customWidth="1"/>
    <col min="2049" max="2049" width="6.42578125" style="20" customWidth="1"/>
    <col min="2050" max="2053" width="6.5703125" style="20" customWidth="1"/>
    <col min="2054" max="2054" width="10.28515625" style="20" customWidth="1"/>
    <col min="2055" max="2055" width="8.5703125" style="20" customWidth="1"/>
    <col min="2056" max="2291" width="9" style="20"/>
    <col min="2292" max="2292" width="3.140625" style="20" customWidth="1"/>
    <col min="2293" max="2293" width="24.42578125" style="20" customWidth="1"/>
    <col min="2294" max="2294" width="5.5703125" style="20" customWidth="1"/>
    <col min="2295" max="2295" width="8.5703125" style="20" customWidth="1"/>
    <col min="2296" max="2296" width="8.140625" style="20" customWidth="1"/>
    <col min="2297" max="2297" width="8" style="20" customWidth="1"/>
    <col min="2298" max="2298" width="7.42578125" style="20" customWidth="1"/>
    <col min="2299" max="2303" width="6.5703125" style="20" customWidth="1"/>
    <col min="2304" max="2304" width="6.7109375" style="20" customWidth="1"/>
    <col min="2305" max="2305" width="6.42578125" style="20" customWidth="1"/>
    <col min="2306" max="2309" width="6.5703125" style="20" customWidth="1"/>
    <col min="2310" max="2310" width="10.28515625" style="20" customWidth="1"/>
    <col min="2311" max="2311" width="8.5703125" style="20" customWidth="1"/>
    <col min="2312" max="2547" width="9" style="20"/>
    <col min="2548" max="2548" width="3.140625" style="20" customWidth="1"/>
    <col min="2549" max="2549" width="24.42578125" style="20" customWidth="1"/>
    <col min="2550" max="2550" width="5.5703125" style="20" customWidth="1"/>
    <col min="2551" max="2551" width="8.5703125" style="20" customWidth="1"/>
    <col min="2552" max="2552" width="8.140625" style="20" customWidth="1"/>
    <col min="2553" max="2553" width="8" style="20" customWidth="1"/>
    <col min="2554" max="2554" width="7.42578125" style="20" customWidth="1"/>
    <col min="2555" max="2559" width="6.5703125" style="20" customWidth="1"/>
    <col min="2560" max="2560" width="6.7109375" style="20" customWidth="1"/>
    <col min="2561" max="2561" width="6.42578125" style="20" customWidth="1"/>
    <col min="2562" max="2565" width="6.5703125" style="20" customWidth="1"/>
    <col min="2566" max="2566" width="10.28515625" style="20" customWidth="1"/>
    <col min="2567" max="2567" width="8.5703125" style="20" customWidth="1"/>
    <col min="2568" max="2803" width="9" style="20"/>
    <col min="2804" max="2804" width="3.140625" style="20" customWidth="1"/>
    <col min="2805" max="2805" width="24.42578125" style="20" customWidth="1"/>
    <col min="2806" max="2806" width="5.5703125" style="20" customWidth="1"/>
    <col min="2807" max="2807" width="8.5703125" style="20" customWidth="1"/>
    <col min="2808" max="2808" width="8.140625" style="20" customWidth="1"/>
    <col min="2809" max="2809" width="8" style="20" customWidth="1"/>
    <col min="2810" max="2810" width="7.42578125" style="20" customWidth="1"/>
    <col min="2811" max="2815" width="6.5703125" style="20" customWidth="1"/>
    <col min="2816" max="2816" width="6.7109375" style="20" customWidth="1"/>
    <col min="2817" max="2817" width="6.42578125" style="20" customWidth="1"/>
    <col min="2818" max="2821" width="6.5703125" style="20" customWidth="1"/>
    <col min="2822" max="2822" width="10.28515625" style="20" customWidth="1"/>
    <col min="2823" max="2823" width="8.5703125" style="20" customWidth="1"/>
    <col min="2824" max="3059" width="9" style="20"/>
    <col min="3060" max="3060" width="3.140625" style="20" customWidth="1"/>
    <col min="3061" max="3061" width="24.42578125" style="20" customWidth="1"/>
    <col min="3062" max="3062" width="5.5703125" style="20" customWidth="1"/>
    <col min="3063" max="3063" width="8.5703125" style="20" customWidth="1"/>
    <col min="3064" max="3064" width="8.140625" style="20" customWidth="1"/>
    <col min="3065" max="3065" width="8" style="20" customWidth="1"/>
    <col min="3066" max="3066" width="7.42578125" style="20" customWidth="1"/>
    <col min="3067" max="3071" width="6.5703125" style="20" customWidth="1"/>
    <col min="3072" max="3072" width="6.7109375" style="20" customWidth="1"/>
    <col min="3073" max="3073" width="6.42578125" style="20" customWidth="1"/>
    <col min="3074" max="3077" width="6.5703125" style="20" customWidth="1"/>
    <col min="3078" max="3078" width="10.28515625" style="20" customWidth="1"/>
    <col min="3079" max="3079" width="8.5703125" style="20" customWidth="1"/>
    <col min="3080" max="3315" width="9" style="20"/>
    <col min="3316" max="3316" width="3.140625" style="20" customWidth="1"/>
    <col min="3317" max="3317" width="24.42578125" style="20" customWidth="1"/>
    <col min="3318" max="3318" width="5.5703125" style="20" customWidth="1"/>
    <col min="3319" max="3319" width="8.5703125" style="20" customWidth="1"/>
    <col min="3320" max="3320" width="8.140625" style="20" customWidth="1"/>
    <col min="3321" max="3321" width="8" style="20" customWidth="1"/>
    <col min="3322" max="3322" width="7.42578125" style="20" customWidth="1"/>
    <col min="3323" max="3327" width="6.5703125" style="20" customWidth="1"/>
    <col min="3328" max="3328" width="6.7109375" style="20" customWidth="1"/>
    <col min="3329" max="3329" width="6.42578125" style="20" customWidth="1"/>
    <col min="3330" max="3333" width="6.5703125" style="20" customWidth="1"/>
    <col min="3334" max="3334" width="10.28515625" style="20" customWidth="1"/>
    <col min="3335" max="3335" width="8.5703125" style="20" customWidth="1"/>
    <col min="3336" max="3571" width="9" style="20"/>
    <col min="3572" max="3572" width="3.140625" style="20" customWidth="1"/>
    <col min="3573" max="3573" width="24.42578125" style="20" customWidth="1"/>
    <col min="3574" max="3574" width="5.5703125" style="20" customWidth="1"/>
    <col min="3575" max="3575" width="8.5703125" style="20" customWidth="1"/>
    <col min="3576" max="3576" width="8.140625" style="20" customWidth="1"/>
    <col min="3577" max="3577" width="8" style="20" customWidth="1"/>
    <col min="3578" max="3578" width="7.42578125" style="20" customWidth="1"/>
    <col min="3579" max="3583" width="6.5703125" style="20" customWidth="1"/>
    <col min="3584" max="3584" width="6.7109375" style="20" customWidth="1"/>
    <col min="3585" max="3585" width="6.42578125" style="20" customWidth="1"/>
    <col min="3586" max="3589" width="6.5703125" style="20" customWidth="1"/>
    <col min="3590" max="3590" width="10.28515625" style="20" customWidth="1"/>
    <col min="3591" max="3591" width="8.5703125" style="20" customWidth="1"/>
    <col min="3592" max="3827" width="9" style="20"/>
    <col min="3828" max="3828" width="3.140625" style="20" customWidth="1"/>
    <col min="3829" max="3829" width="24.42578125" style="20" customWidth="1"/>
    <col min="3830" max="3830" width="5.5703125" style="20" customWidth="1"/>
    <col min="3831" max="3831" width="8.5703125" style="20" customWidth="1"/>
    <col min="3832" max="3832" width="8.140625" style="20" customWidth="1"/>
    <col min="3833" max="3833" width="8" style="20" customWidth="1"/>
    <col min="3834" max="3834" width="7.42578125" style="20" customWidth="1"/>
    <col min="3835" max="3839" width="6.5703125" style="20" customWidth="1"/>
    <col min="3840" max="3840" width="6.7109375" style="20" customWidth="1"/>
    <col min="3841" max="3841" width="6.42578125" style="20" customWidth="1"/>
    <col min="3842" max="3845" width="6.5703125" style="20" customWidth="1"/>
    <col min="3846" max="3846" width="10.28515625" style="20" customWidth="1"/>
    <col min="3847" max="3847" width="8.5703125" style="20" customWidth="1"/>
    <col min="3848" max="4083" width="9" style="20"/>
    <col min="4084" max="4084" width="3.140625" style="20" customWidth="1"/>
    <col min="4085" max="4085" width="24.42578125" style="20" customWidth="1"/>
    <col min="4086" max="4086" width="5.5703125" style="20" customWidth="1"/>
    <col min="4087" max="4087" width="8.5703125" style="20" customWidth="1"/>
    <col min="4088" max="4088" width="8.140625" style="20" customWidth="1"/>
    <col min="4089" max="4089" width="8" style="20" customWidth="1"/>
    <col min="4090" max="4090" width="7.42578125" style="20" customWidth="1"/>
    <col min="4091" max="4095" width="6.5703125" style="20" customWidth="1"/>
    <col min="4096" max="4096" width="6.7109375" style="20" customWidth="1"/>
    <col min="4097" max="4097" width="6.42578125" style="20" customWidth="1"/>
    <col min="4098" max="4101" width="6.5703125" style="20" customWidth="1"/>
    <col min="4102" max="4102" width="10.28515625" style="20" customWidth="1"/>
    <col min="4103" max="4103" width="8.5703125" style="20" customWidth="1"/>
    <col min="4104" max="4339" width="9" style="20"/>
    <col min="4340" max="4340" width="3.140625" style="20" customWidth="1"/>
    <col min="4341" max="4341" width="24.42578125" style="20" customWidth="1"/>
    <col min="4342" max="4342" width="5.5703125" style="20" customWidth="1"/>
    <col min="4343" max="4343" width="8.5703125" style="20" customWidth="1"/>
    <col min="4344" max="4344" width="8.140625" style="20" customWidth="1"/>
    <col min="4345" max="4345" width="8" style="20" customWidth="1"/>
    <col min="4346" max="4346" width="7.42578125" style="20" customWidth="1"/>
    <col min="4347" max="4351" width="6.5703125" style="20" customWidth="1"/>
    <col min="4352" max="4352" width="6.7109375" style="20" customWidth="1"/>
    <col min="4353" max="4353" width="6.42578125" style="20" customWidth="1"/>
    <col min="4354" max="4357" width="6.5703125" style="20" customWidth="1"/>
    <col min="4358" max="4358" width="10.28515625" style="20" customWidth="1"/>
    <col min="4359" max="4359" width="8.5703125" style="20" customWidth="1"/>
    <col min="4360" max="4595" width="9" style="20"/>
    <col min="4596" max="4596" width="3.140625" style="20" customWidth="1"/>
    <col min="4597" max="4597" width="24.42578125" style="20" customWidth="1"/>
    <col min="4598" max="4598" width="5.5703125" style="20" customWidth="1"/>
    <col min="4599" max="4599" width="8.5703125" style="20" customWidth="1"/>
    <col min="4600" max="4600" width="8.140625" style="20" customWidth="1"/>
    <col min="4601" max="4601" width="8" style="20" customWidth="1"/>
    <col min="4602" max="4602" width="7.42578125" style="20" customWidth="1"/>
    <col min="4603" max="4607" width="6.5703125" style="20" customWidth="1"/>
    <col min="4608" max="4608" width="6.7109375" style="20" customWidth="1"/>
    <col min="4609" max="4609" width="6.42578125" style="20" customWidth="1"/>
    <col min="4610" max="4613" width="6.5703125" style="20" customWidth="1"/>
    <col min="4614" max="4614" width="10.28515625" style="20" customWidth="1"/>
    <col min="4615" max="4615" width="8.5703125" style="20" customWidth="1"/>
    <col min="4616" max="4851" width="9" style="20"/>
    <col min="4852" max="4852" width="3.140625" style="20" customWidth="1"/>
    <col min="4853" max="4853" width="24.42578125" style="20" customWidth="1"/>
    <col min="4854" max="4854" width="5.5703125" style="20" customWidth="1"/>
    <col min="4855" max="4855" width="8.5703125" style="20" customWidth="1"/>
    <col min="4856" max="4856" width="8.140625" style="20" customWidth="1"/>
    <col min="4857" max="4857" width="8" style="20" customWidth="1"/>
    <col min="4858" max="4858" width="7.42578125" style="20" customWidth="1"/>
    <col min="4859" max="4863" width="6.5703125" style="20" customWidth="1"/>
    <col min="4864" max="4864" width="6.7109375" style="20" customWidth="1"/>
    <col min="4865" max="4865" width="6.42578125" style="20" customWidth="1"/>
    <col min="4866" max="4869" width="6.5703125" style="20" customWidth="1"/>
    <col min="4870" max="4870" width="10.28515625" style="20" customWidth="1"/>
    <col min="4871" max="4871" width="8.5703125" style="20" customWidth="1"/>
    <col min="4872" max="5107" width="9" style="20"/>
    <col min="5108" max="5108" width="3.140625" style="20" customWidth="1"/>
    <col min="5109" max="5109" width="24.42578125" style="20" customWidth="1"/>
    <col min="5110" max="5110" width="5.5703125" style="20" customWidth="1"/>
    <col min="5111" max="5111" width="8.5703125" style="20" customWidth="1"/>
    <col min="5112" max="5112" width="8.140625" style="20" customWidth="1"/>
    <col min="5113" max="5113" width="8" style="20" customWidth="1"/>
    <col min="5114" max="5114" width="7.42578125" style="20" customWidth="1"/>
    <col min="5115" max="5119" width="6.5703125" style="20" customWidth="1"/>
    <col min="5120" max="5120" width="6.7109375" style="20" customWidth="1"/>
    <col min="5121" max="5121" width="6.42578125" style="20" customWidth="1"/>
    <col min="5122" max="5125" width="6.5703125" style="20" customWidth="1"/>
    <col min="5126" max="5126" width="10.28515625" style="20" customWidth="1"/>
    <col min="5127" max="5127" width="8.5703125" style="20" customWidth="1"/>
    <col min="5128" max="5363" width="9" style="20"/>
    <col min="5364" max="5364" width="3.140625" style="20" customWidth="1"/>
    <col min="5365" max="5365" width="24.42578125" style="20" customWidth="1"/>
    <col min="5366" max="5366" width="5.5703125" style="20" customWidth="1"/>
    <col min="5367" max="5367" width="8.5703125" style="20" customWidth="1"/>
    <col min="5368" max="5368" width="8.140625" style="20" customWidth="1"/>
    <col min="5369" max="5369" width="8" style="20" customWidth="1"/>
    <col min="5370" max="5370" width="7.42578125" style="20" customWidth="1"/>
    <col min="5371" max="5375" width="6.5703125" style="20" customWidth="1"/>
    <col min="5376" max="5376" width="6.7109375" style="20" customWidth="1"/>
    <col min="5377" max="5377" width="6.42578125" style="20" customWidth="1"/>
    <col min="5378" max="5381" width="6.5703125" style="20" customWidth="1"/>
    <col min="5382" max="5382" width="10.28515625" style="20" customWidth="1"/>
    <col min="5383" max="5383" width="8.5703125" style="20" customWidth="1"/>
    <col min="5384" max="5619" width="9" style="20"/>
    <col min="5620" max="5620" width="3.140625" style="20" customWidth="1"/>
    <col min="5621" max="5621" width="24.42578125" style="20" customWidth="1"/>
    <col min="5622" max="5622" width="5.5703125" style="20" customWidth="1"/>
    <col min="5623" max="5623" width="8.5703125" style="20" customWidth="1"/>
    <col min="5624" max="5624" width="8.140625" style="20" customWidth="1"/>
    <col min="5625" max="5625" width="8" style="20" customWidth="1"/>
    <col min="5626" max="5626" width="7.42578125" style="20" customWidth="1"/>
    <col min="5627" max="5631" width="6.5703125" style="20" customWidth="1"/>
    <col min="5632" max="5632" width="6.7109375" style="20" customWidth="1"/>
    <col min="5633" max="5633" width="6.42578125" style="20" customWidth="1"/>
    <col min="5634" max="5637" width="6.5703125" style="20" customWidth="1"/>
    <col min="5638" max="5638" width="10.28515625" style="20" customWidth="1"/>
    <col min="5639" max="5639" width="8.5703125" style="20" customWidth="1"/>
    <col min="5640" max="5875" width="9" style="20"/>
    <col min="5876" max="5876" width="3.140625" style="20" customWidth="1"/>
    <col min="5877" max="5877" width="24.42578125" style="20" customWidth="1"/>
    <col min="5878" max="5878" width="5.5703125" style="20" customWidth="1"/>
    <col min="5879" max="5879" width="8.5703125" style="20" customWidth="1"/>
    <col min="5880" max="5880" width="8.140625" style="20" customWidth="1"/>
    <col min="5881" max="5881" width="8" style="20" customWidth="1"/>
    <col min="5882" max="5882" width="7.42578125" style="20" customWidth="1"/>
    <col min="5883" max="5887" width="6.5703125" style="20" customWidth="1"/>
    <col min="5888" max="5888" width="6.7109375" style="20" customWidth="1"/>
    <col min="5889" max="5889" width="6.42578125" style="20" customWidth="1"/>
    <col min="5890" max="5893" width="6.5703125" style="20" customWidth="1"/>
    <col min="5894" max="5894" width="10.28515625" style="20" customWidth="1"/>
    <col min="5895" max="5895" width="8.5703125" style="20" customWidth="1"/>
    <col min="5896" max="6131" width="9" style="20"/>
    <col min="6132" max="6132" width="3.140625" style="20" customWidth="1"/>
    <col min="6133" max="6133" width="24.42578125" style="20" customWidth="1"/>
    <col min="6134" max="6134" width="5.5703125" style="20" customWidth="1"/>
    <col min="6135" max="6135" width="8.5703125" style="20" customWidth="1"/>
    <col min="6136" max="6136" width="8.140625" style="20" customWidth="1"/>
    <col min="6137" max="6137" width="8" style="20" customWidth="1"/>
    <col min="6138" max="6138" width="7.42578125" style="20" customWidth="1"/>
    <col min="6139" max="6143" width="6.5703125" style="20" customWidth="1"/>
    <col min="6144" max="6144" width="6.7109375" style="20" customWidth="1"/>
    <col min="6145" max="6145" width="6.42578125" style="20" customWidth="1"/>
    <col min="6146" max="6149" width="6.5703125" style="20" customWidth="1"/>
    <col min="6150" max="6150" width="10.28515625" style="20" customWidth="1"/>
    <col min="6151" max="6151" width="8.5703125" style="20" customWidth="1"/>
    <col min="6152" max="6387" width="9" style="20"/>
    <col min="6388" max="6388" width="3.140625" style="20" customWidth="1"/>
    <col min="6389" max="6389" width="24.42578125" style="20" customWidth="1"/>
    <col min="6390" max="6390" width="5.5703125" style="20" customWidth="1"/>
    <col min="6391" max="6391" width="8.5703125" style="20" customWidth="1"/>
    <col min="6392" max="6392" width="8.140625" style="20" customWidth="1"/>
    <col min="6393" max="6393" width="8" style="20" customWidth="1"/>
    <col min="6394" max="6394" width="7.42578125" style="20" customWidth="1"/>
    <col min="6395" max="6399" width="6.5703125" style="20" customWidth="1"/>
    <col min="6400" max="6400" width="6.7109375" style="20" customWidth="1"/>
    <col min="6401" max="6401" width="6.42578125" style="20" customWidth="1"/>
    <col min="6402" max="6405" width="6.5703125" style="20" customWidth="1"/>
    <col min="6406" max="6406" width="10.28515625" style="20" customWidth="1"/>
    <col min="6407" max="6407" width="8.5703125" style="20" customWidth="1"/>
    <col min="6408" max="6643" width="9" style="20"/>
    <col min="6644" max="6644" width="3.140625" style="20" customWidth="1"/>
    <col min="6645" max="6645" width="24.42578125" style="20" customWidth="1"/>
    <col min="6646" max="6646" width="5.5703125" style="20" customWidth="1"/>
    <col min="6647" max="6647" width="8.5703125" style="20" customWidth="1"/>
    <col min="6648" max="6648" width="8.140625" style="20" customWidth="1"/>
    <col min="6649" max="6649" width="8" style="20" customWidth="1"/>
    <col min="6650" max="6650" width="7.42578125" style="20" customWidth="1"/>
    <col min="6651" max="6655" width="6.5703125" style="20" customWidth="1"/>
    <col min="6656" max="6656" width="6.7109375" style="20" customWidth="1"/>
    <col min="6657" max="6657" width="6.42578125" style="20" customWidth="1"/>
    <col min="6658" max="6661" width="6.5703125" style="20" customWidth="1"/>
    <col min="6662" max="6662" width="10.28515625" style="20" customWidth="1"/>
    <col min="6663" max="6663" width="8.5703125" style="20" customWidth="1"/>
    <col min="6664" max="6899" width="9" style="20"/>
    <col min="6900" max="6900" width="3.140625" style="20" customWidth="1"/>
    <col min="6901" max="6901" width="24.42578125" style="20" customWidth="1"/>
    <col min="6902" max="6902" width="5.5703125" style="20" customWidth="1"/>
    <col min="6903" max="6903" width="8.5703125" style="20" customWidth="1"/>
    <col min="6904" max="6904" width="8.140625" style="20" customWidth="1"/>
    <col min="6905" max="6905" width="8" style="20" customWidth="1"/>
    <col min="6906" max="6906" width="7.42578125" style="20" customWidth="1"/>
    <col min="6907" max="6911" width="6.5703125" style="20" customWidth="1"/>
    <col min="6912" max="6912" width="6.7109375" style="20" customWidth="1"/>
    <col min="6913" max="6913" width="6.42578125" style="20" customWidth="1"/>
    <col min="6914" max="6917" width="6.5703125" style="20" customWidth="1"/>
    <col min="6918" max="6918" width="10.28515625" style="20" customWidth="1"/>
    <col min="6919" max="6919" width="8.5703125" style="20" customWidth="1"/>
    <col min="6920" max="7155" width="9" style="20"/>
    <col min="7156" max="7156" width="3.140625" style="20" customWidth="1"/>
    <col min="7157" max="7157" width="24.42578125" style="20" customWidth="1"/>
    <col min="7158" max="7158" width="5.5703125" style="20" customWidth="1"/>
    <col min="7159" max="7159" width="8.5703125" style="20" customWidth="1"/>
    <col min="7160" max="7160" width="8.140625" style="20" customWidth="1"/>
    <col min="7161" max="7161" width="8" style="20" customWidth="1"/>
    <col min="7162" max="7162" width="7.42578125" style="20" customWidth="1"/>
    <col min="7163" max="7167" width="6.5703125" style="20" customWidth="1"/>
    <col min="7168" max="7168" width="6.7109375" style="20" customWidth="1"/>
    <col min="7169" max="7169" width="6.42578125" style="20" customWidth="1"/>
    <col min="7170" max="7173" width="6.5703125" style="20" customWidth="1"/>
    <col min="7174" max="7174" width="10.28515625" style="20" customWidth="1"/>
    <col min="7175" max="7175" width="8.5703125" style="20" customWidth="1"/>
    <col min="7176" max="7411" width="9" style="20"/>
    <col min="7412" max="7412" width="3.140625" style="20" customWidth="1"/>
    <col min="7413" max="7413" width="24.42578125" style="20" customWidth="1"/>
    <col min="7414" max="7414" width="5.5703125" style="20" customWidth="1"/>
    <col min="7415" max="7415" width="8.5703125" style="20" customWidth="1"/>
    <col min="7416" max="7416" width="8.140625" style="20" customWidth="1"/>
    <col min="7417" max="7417" width="8" style="20" customWidth="1"/>
    <col min="7418" max="7418" width="7.42578125" style="20" customWidth="1"/>
    <col min="7419" max="7423" width="6.5703125" style="20" customWidth="1"/>
    <col min="7424" max="7424" width="6.7109375" style="20" customWidth="1"/>
    <col min="7425" max="7425" width="6.42578125" style="20" customWidth="1"/>
    <col min="7426" max="7429" width="6.5703125" style="20" customWidth="1"/>
    <col min="7430" max="7430" width="10.28515625" style="20" customWidth="1"/>
    <col min="7431" max="7431" width="8.5703125" style="20" customWidth="1"/>
    <col min="7432" max="7667" width="9" style="20"/>
    <col min="7668" max="7668" width="3.140625" style="20" customWidth="1"/>
    <col min="7669" max="7669" width="24.42578125" style="20" customWidth="1"/>
    <col min="7670" max="7670" width="5.5703125" style="20" customWidth="1"/>
    <col min="7671" max="7671" width="8.5703125" style="20" customWidth="1"/>
    <col min="7672" max="7672" width="8.140625" style="20" customWidth="1"/>
    <col min="7673" max="7673" width="8" style="20" customWidth="1"/>
    <col min="7674" max="7674" width="7.42578125" style="20" customWidth="1"/>
    <col min="7675" max="7679" width="6.5703125" style="20" customWidth="1"/>
    <col min="7680" max="7680" width="6.7109375" style="20" customWidth="1"/>
    <col min="7681" max="7681" width="6.42578125" style="20" customWidth="1"/>
    <col min="7682" max="7685" width="6.5703125" style="20" customWidth="1"/>
    <col min="7686" max="7686" width="10.28515625" style="20" customWidth="1"/>
    <col min="7687" max="7687" width="8.5703125" style="20" customWidth="1"/>
    <col min="7688" max="7923" width="9" style="20"/>
    <col min="7924" max="7924" width="3.140625" style="20" customWidth="1"/>
    <col min="7925" max="7925" width="24.42578125" style="20" customWidth="1"/>
    <col min="7926" max="7926" width="5.5703125" style="20" customWidth="1"/>
    <col min="7927" max="7927" width="8.5703125" style="20" customWidth="1"/>
    <col min="7928" max="7928" width="8.140625" style="20" customWidth="1"/>
    <col min="7929" max="7929" width="8" style="20" customWidth="1"/>
    <col min="7930" max="7930" width="7.42578125" style="20" customWidth="1"/>
    <col min="7931" max="7935" width="6.5703125" style="20" customWidth="1"/>
    <col min="7936" max="7936" width="6.7109375" style="20" customWidth="1"/>
    <col min="7937" max="7937" width="6.42578125" style="20" customWidth="1"/>
    <col min="7938" max="7941" width="6.5703125" style="20" customWidth="1"/>
    <col min="7942" max="7942" width="10.28515625" style="20" customWidth="1"/>
    <col min="7943" max="7943" width="8.5703125" style="20" customWidth="1"/>
    <col min="7944" max="8179" width="9" style="20"/>
    <col min="8180" max="8180" width="3.140625" style="20" customWidth="1"/>
    <col min="8181" max="8181" width="24.42578125" style="20" customWidth="1"/>
    <col min="8182" max="8182" width="5.5703125" style="20" customWidth="1"/>
    <col min="8183" max="8183" width="8.5703125" style="20" customWidth="1"/>
    <col min="8184" max="8184" width="8.140625" style="20" customWidth="1"/>
    <col min="8185" max="8185" width="8" style="20" customWidth="1"/>
    <col min="8186" max="8186" width="7.42578125" style="20" customWidth="1"/>
    <col min="8187" max="8191" width="6.5703125" style="20" customWidth="1"/>
    <col min="8192" max="8192" width="6.7109375" style="20" customWidth="1"/>
    <col min="8193" max="8193" width="6.42578125" style="20" customWidth="1"/>
    <col min="8194" max="8197" width="6.5703125" style="20" customWidth="1"/>
    <col min="8198" max="8198" width="10.28515625" style="20" customWidth="1"/>
    <col min="8199" max="8199" width="8.5703125" style="20" customWidth="1"/>
    <col min="8200" max="8435" width="9" style="20"/>
    <col min="8436" max="8436" width="3.140625" style="20" customWidth="1"/>
    <col min="8437" max="8437" width="24.42578125" style="20" customWidth="1"/>
    <col min="8438" max="8438" width="5.5703125" style="20" customWidth="1"/>
    <col min="8439" max="8439" width="8.5703125" style="20" customWidth="1"/>
    <col min="8440" max="8440" width="8.140625" style="20" customWidth="1"/>
    <col min="8441" max="8441" width="8" style="20" customWidth="1"/>
    <col min="8442" max="8442" width="7.42578125" style="20" customWidth="1"/>
    <col min="8443" max="8447" width="6.5703125" style="20" customWidth="1"/>
    <col min="8448" max="8448" width="6.7109375" style="20" customWidth="1"/>
    <col min="8449" max="8449" width="6.42578125" style="20" customWidth="1"/>
    <col min="8450" max="8453" width="6.5703125" style="20" customWidth="1"/>
    <col min="8454" max="8454" width="10.28515625" style="20" customWidth="1"/>
    <col min="8455" max="8455" width="8.5703125" style="20" customWidth="1"/>
    <col min="8456" max="8691" width="9" style="20"/>
    <col min="8692" max="8692" width="3.140625" style="20" customWidth="1"/>
    <col min="8693" max="8693" width="24.42578125" style="20" customWidth="1"/>
    <col min="8694" max="8694" width="5.5703125" style="20" customWidth="1"/>
    <col min="8695" max="8695" width="8.5703125" style="20" customWidth="1"/>
    <col min="8696" max="8696" width="8.140625" style="20" customWidth="1"/>
    <col min="8697" max="8697" width="8" style="20" customWidth="1"/>
    <col min="8698" max="8698" width="7.42578125" style="20" customWidth="1"/>
    <col min="8699" max="8703" width="6.5703125" style="20" customWidth="1"/>
    <col min="8704" max="8704" width="6.7109375" style="20" customWidth="1"/>
    <col min="8705" max="8705" width="6.42578125" style="20" customWidth="1"/>
    <col min="8706" max="8709" width="6.5703125" style="20" customWidth="1"/>
    <col min="8710" max="8710" width="10.28515625" style="20" customWidth="1"/>
    <col min="8711" max="8711" width="8.5703125" style="20" customWidth="1"/>
    <col min="8712" max="8947" width="9" style="20"/>
    <col min="8948" max="8948" width="3.140625" style="20" customWidth="1"/>
    <col min="8949" max="8949" width="24.42578125" style="20" customWidth="1"/>
    <col min="8950" max="8950" width="5.5703125" style="20" customWidth="1"/>
    <col min="8951" max="8951" width="8.5703125" style="20" customWidth="1"/>
    <col min="8952" max="8952" width="8.140625" style="20" customWidth="1"/>
    <col min="8953" max="8953" width="8" style="20" customWidth="1"/>
    <col min="8954" max="8954" width="7.42578125" style="20" customWidth="1"/>
    <col min="8955" max="8959" width="6.5703125" style="20" customWidth="1"/>
    <col min="8960" max="8960" width="6.7109375" style="20" customWidth="1"/>
    <col min="8961" max="8961" width="6.42578125" style="20" customWidth="1"/>
    <col min="8962" max="8965" width="6.5703125" style="20" customWidth="1"/>
    <col min="8966" max="8966" width="10.28515625" style="20" customWidth="1"/>
    <col min="8967" max="8967" width="8.5703125" style="20" customWidth="1"/>
    <col min="8968" max="9203" width="9" style="20"/>
    <col min="9204" max="9204" width="3.140625" style="20" customWidth="1"/>
    <col min="9205" max="9205" width="24.42578125" style="20" customWidth="1"/>
    <col min="9206" max="9206" width="5.5703125" style="20" customWidth="1"/>
    <col min="9207" max="9207" width="8.5703125" style="20" customWidth="1"/>
    <col min="9208" max="9208" width="8.140625" style="20" customWidth="1"/>
    <col min="9209" max="9209" width="8" style="20" customWidth="1"/>
    <col min="9210" max="9210" width="7.42578125" style="20" customWidth="1"/>
    <col min="9211" max="9215" width="6.5703125" style="20" customWidth="1"/>
    <col min="9216" max="9216" width="6.7109375" style="20" customWidth="1"/>
    <col min="9217" max="9217" width="6.42578125" style="20" customWidth="1"/>
    <col min="9218" max="9221" width="6.5703125" style="20" customWidth="1"/>
    <col min="9222" max="9222" width="10.28515625" style="20" customWidth="1"/>
    <col min="9223" max="9223" width="8.5703125" style="20" customWidth="1"/>
    <col min="9224" max="9459" width="9" style="20"/>
    <col min="9460" max="9460" width="3.140625" style="20" customWidth="1"/>
    <col min="9461" max="9461" width="24.42578125" style="20" customWidth="1"/>
    <col min="9462" max="9462" width="5.5703125" style="20" customWidth="1"/>
    <col min="9463" max="9463" width="8.5703125" style="20" customWidth="1"/>
    <col min="9464" max="9464" width="8.140625" style="20" customWidth="1"/>
    <col min="9465" max="9465" width="8" style="20" customWidth="1"/>
    <col min="9466" max="9466" width="7.42578125" style="20" customWidth="1"/>
    <col min="9467" max="9471" width="6.5703125" style="20" customWidth="1"/>
    <col min="9472" max="9472" width="6.7109375" style="20" customWidth="1"/>
    <col min="9473" max="9473" width="6.42578125" style="20" customWidth="1"/>
    <col min="9474" max="9477" width="6.5703125" style="20" customWidth="1"/>
    <col min="9478" max="9478" width="10.28515625" style="20" customWidth="1"/>
    <col min="9479" max="9479" width="8.5703125" style="20" customWidth="1"/>
    <col min="9480" max="9715" width="9" style="20"/>
    <col min="9716" max="9716" width="3.140625" style="20" customWidth="1"/>
    <col min="9717" max="9717" width="24.42578125" style="20" customWidth="1"/>
    <col min="9718" max="9718" width="5.5703125" style="20" customWidth="1"/>
    <col min="9719" max="9719" width="8.5703125" style="20" customWidth="1"/>
    <col min="9720" max="9720" width="8.140625" style="20" customWidth="1"/>
    <col min="9721" max="9721" width="8" style="20" customWidth="1"/>
    <col min="9722" max="9722" width="7.42578125" style="20" customWidth="1"/>
    <col min="9723" max="9727" width="6.5703125" style="20" customWidth="1"/>
    <col min="9728" max="9728" width="6.7109375" style="20" customWidth="1"/>
    <col min="9729" max="9729" width="6.42578125" style="20" customWidth="1"/>
    <col min="9730" max="9733" width="6.5703125" style="20" customWidth="1"/>
    <col min="9734" max="9734" width="10.28515625" style="20" customWidth="1"/>
    <col min="9735" max="9735" width="8.5703125" style="20" customWidth="1"/>
    <col min="9736" max="9971" width="9" style="20"/>
    <col min="9972" max="9972" width="3.140625" style="20" customWidth="1"/>
    <col min="9973" max="9973" width="24.42578125" style="20" customWidth="1"/>
    <col min="9974" max="9974" width="5.5703125" style="20" customWidth="1"/>
    <col min="9975" max="9975" width="8.5703125" style="20" customWidth="1"/>
    <col min="9976" max="9976" width="8.140625" style="20" customWidth="1"/>
    <col min="9977" max="9977" width="8" style="20" customWidth="1"/>
    <col min="9978" max="9978" width="7.42578125" style="20" customWidth="1"/>
    <col min="9979" max="9983" width="6.5703125" style="20" customWidth="1"/>
    <col min="9984" max="9984" width="6.7109375" style="20" customWidth="1"/>
    <col min="9985" max="9985" width="6.42578125" style="20" customWidth="1"/>
    <col min="9986" max="9989" width="6.5703125" style="20" customWidth="1"/>
    <col min="9990" max="9990" width="10.28515625" style="20" customWidth="1"/>
    <col min="9991" max="9991" width="8.5703125" style="20" customWidth="1"/>
    <col min="9992" max="10227" width="9" style="20"/>
    <col min="10228" max="10228" width="3.140625" style="20" customWidth="1"/>
    <col min="10229" max="10229" width="24.42578125" style="20" customWidth="1"/>
    <col min="10230" max="10230" width="5.5703125" style="20" customWidth="1"/>
    <col min="10231" max="10231" width="8.5703125" style="20" customWidth="1"/>
    <col min="10232" max="10232" width="8.140625" style="20" customWidth="1"/>
    <col min="10233" max="10233" width="8" style="20" customWidth="1"/>
    <col min="10234" max="10234" width="7.42578125" style="20" customWidth="1"/>
    <col min="10235" max="10239" width="6.5703125" style="20" customWidth="1"/>
    <col min="10240" max="10240" width="6.7109375" style="20" customWidth="1"/>
    <col min="10241" max="10241" width="6.42578125" style="20" customWidth="1"/>
    <col min="10242" max="10245" width="6.5703125" style="20" customWidth="1"/>
    <col min="10246" max="10246" width="10.28515625" style="20" customWidth="1"/>
    <col min="10247" max="10247" width="8.5703125" style="20" customWidth="1"/>
    <col min="10248" max="10483" width="9" style="20"/>
    <col min="10484" max="10484" width="3.140625" style="20" customWidth="1"/>
    <col min="10485" max="10485" width="24.42578125" style="20" customWidth="1"/>
    <col min="10486" max="10486" width="5.5703125" style="20" customWidth="1"/>
    <col min="10487" max="10487" width="8.5703125" style="20" customWidth="1"/>
    <col min="10488" max="10488" width="8.140625" style="20" customWidth="1"/>
    <col min="10489" max="10489" width="8" style="20" customWidth="1"/>
    <col min="10490" max="10490" width="7.42578125" style="20" customWidth="1"/>
    <col min="10491" max="10495" width="6.5703125" style="20" customWidth="1"/>
    <col min="10496" max="10496" width="6.7109375" style="20" customWidth="1"/>
    <col min="10497" max="10497" width="6.42578125" style="20" customWidth="1"/>
    <col min="10498" max="10501" width="6.5703125" style="20" customWidth="1"/>
    <col min="10502" max="10502" width="10.28515625" style="20" customWidth="1"/>
    <col min="10503" max="10503" width="8.5703125" style="20" customWidth="1"/>
    <col min="10504" max="10739" width="9" style="20"/>
    <col min="10740" max="10740" width="3.140625" style="20" customWidth="1"/>
    <col min="10741" max="10741" width="24.42578125" style="20" customWidth="1"/>
    <col min="10742" max="10742" width="5.5703125" style="20" customWidth="1"/>
    <col min="10743" max="10743" width="8.5703125" style="20" customWidth="1"/>
    <col min="10744" max="10744" width="8.140625" style="20" customWidth="1"/>
    <col min="10745" max="10745" width="8" style="20" customWidth="1"/>
    <col min="10746" max="10746" width="7.42578125" style="20" customWidth="1"/>
    <col min="10747" max="10751" width="6.5703125" style="20" customWidth="1"/>
    <col min="10752" max="10752" width="6.7109375" style="20" customWidth="1"/>
    <col min="10753" max="10753" width="6.42578125" style="20" customWidth="1"/>
    <col min="10754" max="10757" width="6.5703125" style="20" customWidth="1"/>
    <col min="10758" max="10758" width="10.28515625" style="20" customWidth="1"/>
    <col min="10759" max="10759" width="8.5703125" style="20" customWidth="1"/>
    <col min="10760" max="10995" width="9" style="20"/>
    <col min="10996" max="10996" width="3.140625" style="20" customWidth="1"/>
    <col min="10997" max="10997" width="24.42578125" style="20" customWidth="1"/>
    <col min="10998" max="10998" width="5.5703125" style="20" customWidth="1"/>
    <col min="10999" max="10999" width="8.5703125" style="20" customWidth="1"/>
    <col min="11000" max="11000" width="8.140625" style="20" customWidth="1"/>
    <col min="11001" max="11001" width="8" style="20" customWidth="1"/>
    <col min="11002" max="11002" width="7.42578125" style="20" customWidth="1"/>
    <col min="11003" max="11007" width="6.5703125" style="20" customWidth="1"/>
    <col min="11008" max="11008" width="6.7109375" style="20" customWidth="1"/>
    <col min="11009" max="11009" width="6.42578125" style="20" customWidth="1"/>
    <col min="11010" max="11013" width="6.5703125" style="20" customWidth="1"/>
    <col min="11014" max="11014" width="10.28515625" style="20" customWidth="1"/>
    <col min="11015" max="11015" width="8.5703125" style="20" customWidth="1"/>
    <col min="11016" max="11251" width="9" style="20"/>
    <col min="11252" max="11252" width="3.140625" style="20" customWidth="1"/>
    <col min="11253" max="11253" width="24.42578125" style="20" customWidth="1"/>
    <col min="11254" max="11254" width="5.5703125" style="20" customWidth="1"/>
    <col min="11255" max="11255" width="8.5703125" style="20" customWidth="1"/>
    <col min="11256" max="11256" width="8.140625" style="20" customWidth="1"/>
    <col min="11257" max="11257" width="8" style="20" customWidth="1"/>
    <col min="11258" max="11258" width="7.42578125" style="20" customWidth="1"/>
    <col min="11259" max="11263" width="6.5703125" style="20" customWidth="1"/>
    <col min="11264" max="11264" width="6.7109375" style="20" customWidth="1"/>
    <col min="11265" max="11265" width="6.42578125" style="20" customWidth="1"/>
    <col min="11266" max="11269" width="6.5703125" style="20" customWidth="1"/>
    <col min="11270" max="11270" width="10.28515625" style="20" customWidth="1"/>
    <col min="11271" max="11271" width="8.5703125" style="20" customWidth="1"/>
    <col min="11272" max="11507" width="9" style="20"/>
    <col min="11508" max="11508" width="3.140625" style="20" customWidth="1"/>
    <col min="11509" max="11509" width="24.42578125" style="20" customWidth="1"/>
    <col min="11510" max="11510" width="5.5703125" style="20" customWidth="1"/>
    <col min="11511" max="11511" width="8.5703125" style="20" customWidth="1"/>
    <col min="11512" max="11512" width="8.140625" style="20" customWidth="1"/>
    <col min="11513" max="11513" width="8" style="20" customWidth="1"/>
    <col min="11514" max="11514" width="7.42578125" style="20" customWidth="1"/>
    <col min="11515" max="11519" width="6.5703125" style="20" customWidth="1"/>
    <col min="11520" max="11520" width="6.7109375" style="20" customWidth="1"/>
    <col min="11521" max="11521" width="6.42578125" style="20" customWidth="1"/>
    <col min="11522" max="11525" width="6.5703125" style="20" customWidth="1"/>
    <col min="11526" max="11526" width="10.28515625" style="20" customWidth="1"/>
    <col min="11527" max="11527" width="8.5703125" style="20" customWidth="1"/>
    <col min="11528" max="11763" width="9" style="20"/>
    <col min="11764" max="11764" width="3.140625" style="20" customWidth="1"/>
    <col min="11765" max="11765" width="24.42578125" style="20" customWidth="1"/>
    <col min="11766" max="11766" width="5.5703125" style="20" customWidth="1"/>
    <col min="11767" max="11767" width="8.5703125" style="20" customWidth="1"/>
    <col min="11768" max="11768" width="8.140625" style="20" customWidth="1"/>
    <col min="11769" max="11769" width="8" style="20" customWidth="1"/>
    <col min="11770" max="11770" width="7.42578125" style="20" customWidth="1"/>
    <col min="11771" max="11775" width="6.5703125" style="20" customWidth="1"/>
    <col min="11776" max="11776" width="6.7109375" style="20" customWidth="1"/>
    <col min="11777" max="11777" width="6.42578125" style="20" customWidth="1"/>
    <col min="11778" max="11781" width="6.5703125" style="20" customWidth="1"/>
    <col min="11782" max="11782" width="10.28515625" style="20" customWidth="1"/>
    <col min="11783" max="11783" width="8.5703125" style="20" customWidth="1"/>
    <col min="11784" max="12019" width="9" style="20"/>
    <col min="12020" max="12020" width="3.140625" style="20" customWidth="1"/>
    <col min="12021" max="12021" width="24.42578125" style="20" customWidth="1"/>
    <col min="12022" max="12022" width="5.5703125" style="20" customWidth="1"/>
    <col min="12023" max="12023" width="8.5703125" style="20" customWidth="1"/>
    <col min="12024" max="12024" width="8.140625" style="20" customWidth="1"/>
    <col min="12025" max="12025" width="8" style="20" customWidth="1"/>
    <col min="12026" max="12026" width="7.42578125" style="20" customWidth="1"/>
    <col min="12027" max="12031" width="6.5703125" style="20" customWidth="1"/>
    <col min="12032" max="12032" width="6.7109375" style="20" customWidth="1"/>
    <col min="12033" max="12033" width="6.42578125" style="20" customWidth="1"/>
    <col min="12034" max="12037" width="6.5703125" style="20" customWidth="1"/>
    <col min="12038" max="12038" width="10.28515625" style="20" customWidth="1"/>
    <col min="12039" max="12039" width="8.5703125" style="20" customWidth="1"/>
    <col min="12040" max="12275" width="9" style="20"/>
    <col min="12276" max="12276" width="3.140625" style="20" customWidth="1"/>
    <col min="12277" max="12277" width="24.42578125" style="20" customWidth="1"/>
    <col min="12278" max="12278" width="5.5703125" style="20" customWidth="1"/>
    <col min="12279" max="12279" width="8.5703125" style="20" customWidth="1"/>
    <col min="12280" max="12280" width="8.140625" style="20" customWidth="1"/>
    <col min="12281" max="12281" width="8" style="20" customWidth="1"/>
    <col min="12282" max="12282" width="7.42578125" style="20" customWidth="1"/>
    <col min="12283" max="12287" width="6.5703125" style="20" customWidth="1"/>
    <col min="12288" max="12288" width="6.7109375" style="20" customWidth="1"/>
    <col min="12289" max="12289" width="6.42578125" style="20" customWidth="1"/>
    <col min="12290" max="12293" width="6.5703125" style="20" customWidth="1"/>
    <col min="12294" max="12294" width="10.28515625" style="20" customWidth="1"/>
    <col min="12295" max="12295" width="8.5703125" style="20" customWidth="1"/>
    <col min="12296" max="12531" width="9" style="20"/>
    <col min="12532" max="12532" width="3.140625" style="20" customWidth="1"/>
    <col min="12533" max="12533" width="24.42578125" style="20" customWidth="1"/>
    <col min="12534" max="12534" width="5.5703125" style="20" customWidth="1"/>
    <col min="12535" max="12535" width="8.5703125" style="20" customWidth="1"/>
    <col min="12536" max="12536" width="8.140625" style="20" customWidth="1"/>
    <col min="12537" max="12537" width="8" style="20" customWidth="1"/>
    <col min="12538" max="12538" width="7.42578125" style="20" customWidth="1"/>
    <col min="12539" max="12543" width="6.5703125" style="20" customWidth="1"/>
    <col min="12544" max="12544" width="6.7109375" style="20" customWidth="1"/>
    <col min="12545" max="12545" width="6.42578125" style="20" customWidth="1"/>
    <col min="12546" max="12549" width="6.5703125" style="20" customWidth="1"/>
    <col min="12550" max="12550" width="10.28515625" style="20" customWidth="1"/>
    <col min="12551" max="12551" width="8.5703125" style="20" customWidth="1"/>
    <col min="12552" max="12787" width="9" style="20"/>
    <col min="12788" max="12788" width="3.140625" style="20" customWidth="1"/>
    <col min="12789" max="12789" width="24.42578125" style="20" customWidth="1"/>
    <col min="12790" max="12790" width="5.5703125" style="20" customWidth="1"/>
    <col min="12791" max="12791" width="8.5703125" style="20" customWidth="1"/>
    <col min="12792" max="12792" width="8.140625" style="20" customWidth="1"/>
    <col min="12793" max="12793" width="8" style="20" customWidth="1"/>
    <col min="12794" max="12794" width="7.42578125" style="20" customWidth="1"/>
    <col min="12795" max="12799" width="6.5703125" style="20" customWidth="1"/>
    <col min="12800" max="12800" width="6.7109375" style="20" customWidth="1"/>
    <col min="12801" max="12801" width="6.42578125" style="20" customWidth="1"/>
    <col min="12802" max="12805" width="6.5703125" style="20" customWidth="1"/>
    <col min="12806" max="12806" width="10.28515625" style="20" customWidth="1"/>
    <col min="12807" max="12807" width="8.5703125" style="20" customWidth="1"/>
    <col min="12808" max="13043" width="9" style="20"/>
    <col min="13044" max="13044" width="3.140625" style="20" customWidth="1"/>
    <col min="13045" max="13045" width="24.42578125" style="20" customWidth="1"/>
    <col min="13046" max="13046" width="5.5703125" style="20" customWidth="1"/>
    <col min="13047" max="13047" width="8.5703125" style="20" customWidth="1"/>
    <col min="13048" max="13048" width="8.140625" style="20" customWidth="1"/>
    <col min="13049" max="13049" width="8" style="20" customWidth="1"/>
    <col min="13050" max="13050" width="7.42578125" style="20" customWidth="1"/>
    <col min="13051" max="13055" width="6.5703125" style="20" customWidth="1"/>
    <col min="13056" max="13056" width="6.7109375" style="20" customWidth="1"/>
    <col min="13057" max="13057" width="6.42578125" style="20" customWidth="1"/>
    <col min="13058" max="13061" width="6.5703125" style="20" customWidth="1"/>
    <col min="13062" max="13062" width="10.28515625" style="20" customWidth="1"/>
    <col min="13063" max="13063" width="8.5703125" style="20" customWidth="1"/>
    <col min="13064" max="13299" width="9" style="20"/>
    <col min="13300" max="13300" width="3.140625" style="20" customWidth="1"/>
    <col min="13301" max="13301" width="24.42578125" style="20" customWidth="1"/>
    <col min="13302" max="13302" width="5.5703125" style="20" customWidth="1"/>
    <col min="13303" max="13303" width="8.5703125" style="20" customWidth="1"/>
    <col min="13304" max="13304" width="8.140625" style="20" customWidth="1"/>
    <col min="13305" max="13305" width="8" style="20" customWidth="1"/>
    <col min="13306" max="13306" width="7.42578125" style="20" customWidth="1"/>
    <col min="13307" max="13311" width="6.5703125" style="20" customWidth="1"/>
    <col min="13312" max="13312" width="6.7109375" style="20" customWidth="1"/>
    <col min="13313" max="13313" width="6.42578125" style="20" customWidth="1"/>
    <col min="13314" max="13317" width="6.5703125" style="20" customWidth="1"/>
    <col min="13318" max="13318" width="10.28515625" style="20" customWidth="1"/>
    <col min="13319" max="13319" width="8.5703125" style="20" customWidth="1"/>
    <col min="13320" max="13555" width="9" style="20"/>
    <col min="13556" max="13556" width="3.140625" style="20" customWidth="1"/>
    <col min="13557" max="13557" width="24.42578125" style="20" customWidth="1"/>
    <col min="13558" max="13558" width="5.5703125" style="20" customWidth="1"/>
    <col min="13559" max="13559" width="8.5703125" style="20" customWidth="1"/>
    <col min="13560" max="13560" width="8.140625" style="20" customWidth="1"/>
    <col min="13561" max="13561" width="8" style="20" customWidth="1"/>
    <col min="13562" max="13562" width="7.42578125" style="20" customWidth="1"/>
    <col min="13563" max="13567" width="6.5703125" style="20" customWidth="1"/>
    <col min="13568" max="13568" width="6.7109375" style="20" customWidth="1"/>
    <col min="13569" max="13569" width="6.42578125" style="20" customWidth="1"/>
    <col min="13570" max="13573" width="6.5703125" style="20" customWidth="1"/>
    <col min="13574" max="13574" width="10.28515625" style="20" customWidth="1"/>
    <col min="13575" max="13575" width="8.5703125" style="20" customWidth="1"/>
    <col min="13576" max="13811" width="9" style="20"/>
    <col min="13812" max="13812" width="3.140625" style="20" customWidth="1"/>
    <col min="13813" max="13813" width="24.42578125" style="20" customWidth="1"/>
    <col min="13814" max="13814" width="5.5703125" style="20" customWidth="1"/>
    <col min="13815" max="13815" width="8.5703125" style="20" customWidth="1"/>
    <col min="13816" max="13816" width="8.140625" style="20" customWidth="1"/>
    <col min="13817" max="13817" width="8" style="20" customWidth="1"/>
    <col min="13818" max="13818" width="7.42578125" style="20" customWidth="1"/>
    <col min="13819" max="13823" width="6.5703125" style="20" customWidth="1"/>
    <col min="13824" max="13824" width="6.7109375" style="20" customWidth="1"/>
    <col min="13825" max="13825" width="6.42578125" style="20" customWidth="1"/>
    <col min="13826" max="13829" width="6.5703125" style="20" customWidth="1"/>
    <col min="13830" max="13830" width="10.28515625" style="20" customWidth="1"/>
    <col min="13831" max="13831" width="8.5703125" style="20" customWidth="1"/>
    <col min="13832" max="14067" width="9" style="20"/>
    <col min="14068" max="14068" width="3.140625" style="20" customWidth="1"/>
    <col min="14069" max="14069" width="24.42578125" style="20" customWidth="1"/>
    <col min="14070" max="14070" width="5.5703125" style="20" customWidth="1"/>
    <col min="14071" max="14071" width="8.5703125" style="20" customWidth="1"/>
    <col min="14072" max="14072" width="8.140625" style="20" customWidth="1"/>
    <col min="14073" max="14073" width="8" style="20" customWidth="1"/>
    <col min="14074" max="14074" width="7.42578125" style="20" customWidth="1"/>
    <col min="14075" max="14079" width="6.5703125" style="20" customWidth="1"/>
    <col min="14080" max="14080" width="6.7109375" style="20" customWidth="1"/>
    <col min="14081" max="14081" width="6.42578125" style="20" customWidth="1"/>
    <col min="14082" max="14085" width="6.5703125" style="20" customWidth="1"/>
    <col min="14086" max="14086" width="10.28515625" style="20" customWidth="1"/>
    <col min="14087" max="14087" width="8.5703125" style="20" customWidth="1"/>
    <col min="14088" max="14323" width="9" style="20"/>
    <col min="14324" max="14324" width="3.140625" style="20" customWidth="1"/>
    <col min="14325" max="14325" width="24.42578125" style="20" customWidth="1"/>
    <col min="14326" max="14326" width="5.5703125" style="20" customWidth="1"/>
    <col min="14327" max="14327" width="8.5703125" style="20" customWidth="1"/>
    <col min="14328" max="14328" width="8.140625" style="20" customWidth="1"/>
    <col min="14329" max="14329" width="8" style="20" customWidth="1"/>
    <col min="14330" max="14330" width="7.42578125" style="20" customWidth="1"/>
    <col min="14331" max="14335" width="6.5703125" style="20" customWidth="1"/>
    <col min="14336" max="14336" width="6.7109375" style="20" customWidth="1"/>
    <col min="14337" max="14337" width="6.42578125" style="20" customWidth="1"/>
    <col min="14338" max="14341" width="6.5703125" style="20" customWidth="1"/>
    <col min="14342" max="14342" width="10.28515625" style="20" customWidth="1"/>
    <col min="14343" max="14343" width="8.5703125" style="20" customWidth="1"/>
    <col min="14344" max="14579" width="9" style="20"/>
    <col min="14580" max="14580" width="3.140625" style="20" customWidth="1"/>
    <col min="14581" max="14581" width="24.42578125" style="20" customWidth="1"/>
    <col min="14582" max="14582" width="5.5703125" style="20" customWidth="1"/>
    <col min="14583" max="14583" width="8.5703125" style="20" customWidth="1"/>
    <col min="14584" max="14584" width="8.140625" style="20" customWidth="1"/>
    <col min="14585" max="14585" width="8" style="20" customWidth="1"/>
    <col min="14586" max="14586" width="7.42578125" style="20" customWidth="1"/>
    <col min="14587" max="14591" width="6.5703125" style="20" customWidth="1"/>
    <col min="14592" max="14592" width="6.7109375" style="20" customWidth="1"/>
    <col min="14593" max="14593" width="6.42578125" style="20" customWidth="1"/>
    <col min="14594" max="14597" width="6.5703125" style="20" customWidth="1"/>
    <col min="14598" max="14598" width="10.28515625" style="20" customWidth="1"/>
    <col min="14599" max="14599" width="8.5703125" style="20" customWidth="1"/>
    <col min="14600" max="14835" width="9" style="20"/>
    <col min="14836" max="14836" width="3.140625" style="20" customWidth="1"/>
    <col min="14837" max="14837" width="24.42578125" style="20" customWidth="1"/>
    <col min="14838" max="14838" width="5.5703125" style="20" customWidth="1"/>
    <col min="14839" max="14839" width="8.5703125" style="20" customWidth="1"/>
    <col min="14840" max="14840" width="8.140625" style="20" customWidth="1"/>
    <col min="14841" max="14841" width="8" style="20" customWidth="1"/>
    <col min="14842" max="14842" width="7.42578125" style="20" customWidth="1"/>
    <col min="14843" max="14847" width="6.5703125" style="20" customWidth="1"/>
    <col min="14848" max="14848" width="6.7109375" style="20" customWidth="1"/>
    <col min="14849" max="14849" width="6.42578125" style="20" customWidth="1"/>
    <col min="14850" max="14853" width="6.5703125" style="20" customWidth="1"/>
    <col min="14854" max="14854" width="10.28515625" style="20" customWidth="1"/>
    <col min="14855" max="14855" width="8.5703125" style="20" customWidth="1"/>
    <col min="14856" max="15091" width="9" style="20"/>
    <col min="15092" max="15092" width="3.140625" style="20" customWidth="1"/>
    <col min="15093" max="15093" width="24.42578125" style="20" customWidth="1"/>
    <col min="15094" max="15094" width="5.5703125" style="20" customWidth="1"/>
    <col min="15095" max="15095" width="8.5703125" style="20" customWidth="1"/>
    <col min="15096" max="15096" width="8.140625" style="20" customWidth="1"/>
    <col min="15097" max="15097" width="8" style="20" customWidth="1"/>
    <col min="15098" max="15098" width="7.42578125" style="20" customWidth="1"/>
    <col min="15099" max="15103" width="6.5703125" style="20" customWidth="1"/>
    <col min="15104" max="15104" width="6.7109375" style="20" customWidth="1"/>
    <col min="15105" max="15105" width="6.42578125" style="20" customWidth="1"/>
    <col min="15106" max="15109" width="6.5703125" style="20" customWidth="1"/>
    <col min="15110" max="15110" width="10.28515625" style="20" customWidth="1"/>
    <col min="15111" max="15111" width="8.5703125" style="20" customWidth="1"/>
    <col min="15112" max="15347" width="9" style="20"/>
    <col min="15348" max="15348" width="3.140625" style="20" customWidth="1"/>
    <col min="15349" max="15349" width="24.42578125" style="20" customWidth="1"/>
    <col min="15350" max="15350" width="5.5703125" style="20" customWidth="1"/>
    <col min="15351" max="15351" width="8.5703125" style="20" customWidth="1"/>
    <col min="15352" max="15352" width="8.140625" style="20" customWidth="1"/>
    <col min="15353" max="15353" width="8" style="20" customWidth="1"/>
    <col min="15354" max="15354" width="7.42578125" style="20" customWidth="1"/>
    <col min="15355" max="15359" width="6.5703125" style="20" customWidth="1"/>
    <col min="15360" max="15360" width="6.7109375" style="20" customWidth="1"/>
    <col min="15361" max="15361" width="6.42578125" style="20" customWidth="1"/>
    <col min="15362" max="15365" width="6.5703125" style="20" customWidth="1"/>
    <col min="15366" max="15366" width="10.28515625" style="20" customWidth="1"/>
    <col min="15367" max="15367" width="8.5703125" style="20" customWidth="1"/>
    <col min="15368" max="15603" width="9" style="20"/>
    <col min="15604" max="15604" width="3.140625" style="20" customWidth="1"/>
    <col min="15605" max="15605" width="24.42578125" style="20" customWidth="1"/>
    <col min="15606" max="15606" width="5.5703125" style="20" customWidth="1"/>
    <col min="15607" max="15607" width="8.5703125" style="20" customWidth="1"/>
    <col min="15608" max="15608" width="8.140625" style="20" customWidth="1"/>
    <col min="15609" max="15609" width="8" style="20" customWidth="1"/>
    <col min="15610" max="15610" width="7.42578125" style="20" customWidth="1"/>
    <col min="15611" max="15615" width="6.5703125" style="20" customWidth="1"/>
    <col min="15616" max="15616" width="6.7109375" style="20" customWidth="1"/>
    <col min="15617" max="15617" width="6.42578125" style="20" customWidth="1"/>
    <col min="15618" max="15621" width="6.5703125" style="20" customWidth="1"/>
    <col min="15622" max="15622" width="10.28515625" style="20" customWidth="1"/>
    <col min="15623" max="15623" width="8.5703125" style="20" customWidth="1"/>
    <col min="15624" max="15859" width="9" style="20"/>
    <col min="15860" max="15860" width="3.140625" style="20" customWidth="1"/>
    <col min="15861" max="15861" width="24.42578125" style="20" customWidth="1"/>
    <col min="15862" max="15862" width="5.5703125" style="20" customWidth="1"/>
    <col min="15863" max="15863" width="8.5703125" style="20" customWidth="1"/>
    <col min="15864" max="15864" width="8.140625" style="20" customWidth="1"/>
    <col min="15865" max="15865" width="8" style="20" customWidth="1"/>
    <col min="15866" max="15866" width="7.42578125" style="20" customWidth="1"/>
    <col min="15867" max="15871" width="6.5703125" style="20" customWidth="1"/>
    <col min="15872" max="15872" width="6.7109375" style="20" customWidth="1"/>
    <col min="15873" max="15873" width="6.42578125" style="20" customWidth="1"/>
    <col min="15874" max="15877" width="6.5703125" style="20" customWidth="1"/>
    <col min="15878" max="15878" width="10.28515625" style="20" customWidth="1"/>
    <col min="15879" max="15879" width="8.5703125" style="20" customWidth="1"/>
    <col min="15880" max="16115" width="9" style="20"/>
    <col min="16116" max="16116" width="3.140625" style="20" customWidth="1"/>
    <col min="16117" max="16117" width="24.42578125" style="20" customWidth="1"/>
    <col min="16118" max="16118" width="5.5703125" style="20" customWidth="1"/>
    <col min="16119" max="16119" width="8.5703125" style="20" customWidth="1"/>
    <col min="16120" max="16120" width="8.140625" style="20" customWidth="1"/>
    <col min="16121" max="16121" width="8" style="20" customWidth="1"/>
    <col min="16122" max="16122" width="7.42578125" style="20" customWidth="1"/>
    <col min="16123" max="16127" width="6.5703125" style="20" customWidth="1"/>
    <col min="16128" max="16128" width="6.7109375" style="20" customWidth="1"/>
    <col min="16129" max="16129" width="6.42578125" style="20" customWidth="1"/>
    <col min="16130" max="16133" width="6.5703125" style="20" customWidth="1"/>
    <col min="16134" max="16134" width="10.28515625" style="20" customWidth="1"/>
    <col min="16135" max="16135" width="8.5703125" style="20" customWidth="1"/>
    <col min="16136" max="16384" width="9" style="20"/>
  </cols>
  <sheetData>
    <row r="1" spans="1:7" ht="18.75" customHeight="1" x14ac:dyDescent="0.25">
      <c r="A1" s="176" t="s">
        <v>59</v>
      </c>
      <c r="B1" s="176"/>
      <c r="C1" s="20"/>
    </row>
    <row r="2" spans="1:7" ht="34.5" customHeight="1" x14ac:dyDescent="0.2">
      <c r="A2" s="169" t="s">
        <v>60</v>
      </c>
      <c r="B2" s="169"/>
      <c r="C2" s="169"/>
      <c r="D2" s="169"/>
      <c r="E2" s="169"/>
      <c r="F2" s="169"/>
      <c r="G2" s="169"/>
    </row>
    <row r="3" spans="1:7" ht="11.25" customHeight="1" x14ac:dyDescent="0.2">
      <c r="A3" s="22"/>
      <c r="B3" s="23"/>
      <c r="C3" s="23"/>
      <c r="D3" s="23"/>
      <c r="E3" s="23"/>
      <c r="F3" s="24"/>
    </row>
    <row r="4" spans="1:7" s="25" customFormat="1" ht="24.75" customHeight="1" x14ac:dyDescent="0.2">
      <c r="A4" s="177" t="s">
        <v>127</v>
      </c>
      <c r="B4" s="179" t="s">
        <v>7</v>
      </c>
      <c r="C4" s="179" t="s">
        <v>0</v>
      </c>
      <c r="D4" s="173" t="s">
        <v>126</v>
      </c>
      <c r="E4" s="174"/>
      <c r="F4" s="175"/>
      <c r="G4" s="171" t="s">
        <v>13</v>
      </c>
    </row>
    <row r="5" spans="1:7" s="25" customFormat="1" ht="48.75" customHeight="1" x14ac:dyDescent="0.2">
      <c r="A5" s="178"/>
      <c r="B5" s="179"/>
      <c r="C5" s="179"/>
      <c r="D5" s="88">
        <v>44196</v>
      </c>
      <c r="E5" s="88">
        <v>45473</v>
      </c>
      <c r="F5" s="89" t="s">
        <v>125</v>
      </c>
      <c r="G5" s="172"/>
    </row>
    <row r="6" spans="1:7" s="29" customFormat="1" ht="15.75" x14ac:dyDescent="0.25">
      <c r="A6" s="26" t="s">
        <v>65</v>
      </c>
      <c r="B6" s="27" t="s">
        <v>66</v>
      </c>
      <c r="C6" s="26"/>
      <c r="D6" s="28"/>
      <c r="E6" s="28"/>
      <c r="F6" s="27"/>
      <c r="G6" s="27"/>
    </row>
    <row r="7" spans="1:7" s="29" customFormat="1" ht="15.75" x14ac:dyDescent="0.25">
      <c r="A7" s="26" t="s">
        <v>14</v>
      </c>
      <c r="B7" s="27" t="s">
        <v>67</v>
      </c>
      <c r="C7" s="26"/>
      <c r="D7" s="30"/>
      <c r="E7" s="30"/>
      <c r="F7" s="27"/>
      <c r="G7" s="27"/>
    </row>
    <row r="8" spans="1:7" s="29" customFormat="1" ht="35.25" customHeight="1" x14ac:dyDescent="0.25">
      <c r="A8" s="31" t="s">
        <v>15</v>
      </c>
      <c r="B8" s="32" t="s">
        <v>68</v>
      </c>
      <c r="C8" s="26" t="s">
        <v>69</v>
      </c>
      <c r="D8" s="33">
        <f>D14+D30</f>
        <v>9640</v>
      </c>
      <c r="E8" s="33">
        <f>E14+E30</f>
        <v>8794</v>
      </c>
      <c r="F8" s="33">
        <f>F14+F30</f>
        <v>8794</v>
      </c>
      <c r="G8" s="34"/>
    </row>
    <row r="9" spans="1:7" s="29" customFormat="1" ht="15.75" x14ac:dyDescent="0.25">
      <c r="A9" s="31" t="s">
        <v>15</v>
      </c>
      <c r="B9" s="32" t="s">
        <v>70</v>
      </c>
      <c r="C9" s="26" t="s">
        <v>32</v>
      </c>
      <c r="D9" s="35">
        <f t="shared" ref="D9" si="0">D16+D32</f>
        <v>26733.43</v>
      </c>
      <c r="E9" s="36">
        <f>E16+E32</f>
        <v>3874</v>
      </c>
      <c r="F9" s="36">
        <f>F16+F32</f>
        <v>29491.394999999997</v>
      </c>
      <c r="G9" s="34"/>
    </row>
    <row r="10" spans="1:7" s="43" customFormat="1" x14ac:dyDescent="0.2">
      <c r="A10" s="37"/>
      <c r="B10" s="38" t="s">
        <v>71</v>
      </c>
      <c r="C10" s="37" t="s">
        <v>32</v>
      </c>
      <c r="D10" s="39">
        <f>D16</f>
        <v>14812.594999999999</v>
      </c>
      <c r="E10" s="40">
        <f>E16</f>
        <v>3671.9</v>
      </c>
      <c r="F10" s="40">
        <f>F16</f>
        <v>14704.574999999999</v>
      </c>
      <c r="G10" s="42"/>
    </row>
    <row r="11" spans="1:7" s="43" customFormat="1" x14ac:dyDescent="0.2">
      <c r="A11" s="44" t="s">
        <v>15</v>
      </c>
      <c r="B11" s="45" t="s">
        <v>72</v>
      </c>
      <c r="C11" s="37" t="s">
        <v>32</v>
      </c>
      <c r="D11" s="39">
        <f>D20+D24</f>
        <v>11972.914999999999</v>
      </c>
      <c r="E11" s="39">
        <f>E20+E24</f>
        <v>3671.9</v>
      </c>
      <c r="F11" s="39">
        <f>F20+F24</f>
        <v>13176.275</v>
      </c>
      <c r="G11" s="42"/>
    </row>
    <row r="12" spans="1:7" s="43" customFormat="1" ht="35.25" customHeight="1" x14ac:dyDescent="0.2">
      <c r="A12" s="46" t="s">
        <v>15</v>
      </c>
      <c r="B12" s="47" t="s">
        <v>73</v>
      </c>
      <c r="C12" s="37" t="s">
        <v>3</v>
      </c>
      <c r="D12" s="39">
        <f>D11/D9%</f>
        <v>44.786303141796616</v>
      </c>
      <c r="E12" s="41">
        <f>E11/E9%</f>
        <v>94.78316985028394</v>
      </c>
      <c r="F12" s="41">
        <f>F11/F9%</f>
        <v>44.678371436820818</v>
      </c>
      <c r="G12" s="50"/>
    </row>
    <row r="13" spans="1:7" s="29" customFormat="1" ht="15" customHeight="1" x14ac:dyDescent="0.25">
      <c r="A13" s="26">
        <v>1</v>
      </c>
      <c r="B13" s="32" t="s">
        <v>74</v>
      </c>
      <c r="C13" s="26"/>
      <c r="D13" s="36"/>
      <c r="E13" s="36"/>
      <c r="F13" s="51"/>
      <c r="G13" s="27"/>
    </row>
    <row r="14" spans="1:7" s="29" customFormat="1" ht="15.75" x14ac:dyDescent="0.25">
      <c r="A14" s="31" t="s">
        <v>15</v>
      </c>
      <c r="B14" s="27" t="s">
        <v>75</v>
      </c>
      <c r="C14" s="26" t="s">
        <v>69</v>
      </c>
      <c r="D14" s="33">
        <f>D18+D22+D26</f>
        <v>4448</v>
      </c>
      <c r="E14" s="33">
        <f>E18+E22+E26</f>
        <v>3631</v>
      </c>
      <c r="F14" s="114">
        <f t="shared" ref="F14" si="1">+F18+F26+F22</f>
        <v>3631</v>
      </c>
      <c r="G14" s="34"/>
    </row>
    <row r="15" spans="1:7" s="29" customFormat="1" ht="16.5" customHeight="1" x14ac:dyDescent="0.25">
      <c r="A15" s="31" t="s">
        <v>15</v>
      </c>
      <c r="B15" s="27" t="s">
        <v>76</v>
      </c>
      <c r="C15" s="26" t="s">
        <v>77</v>
      </c>
      <c r="D15" s="35">
        <f>D16/D14*10</f>
        <v>33.301697392086332</v>
      </c>
      <c r="E15" s="36">
        <f>E16/E14*10</f>
        <v>10.112641145689894</v>
      </c>
      <c r="F15" s="115">
        <f>+F16*10/F14</f>
        <v>40.497314789314238</v>
      </c>
      <c r="G15" s="52"/>
    </row>
    <row r="16" spans="1:7" s="29" customFormat="1" ht="15.75" x14ac:dyDescent="0.25">
      <c r="A16" s="31" t="s">
        <v>15</v>
      </c>
      <c r="B16" s="27" t="s">
        <v>78</v>
      </c>
      <c r="C16" s="26" t="s">
        <v>32</v>
      </c>
      <c r="D16" s="125">
        <f>D20+D24+D28</f>
        <v>14812.594999999999</v>
      </c>
      <c r="E16" s="36">
        <f>E20+E24+E28</f>
        <v>3671.9</v>
      </c>
      <c r="F16" s="115">
        <f>+F20+F24+F28</f>
        <v>14704.574999999999</v>
      </c>
      <c r="G16" s="34"/>
    </row>
    <row r="17" spans="1:7" s="53" customFormat="1" ht="15.75" x14ac:dyDescent="0.25">
      <c r="A17" s="26" t="s">
        <v>16</v>
      </c>
      <c r="B17" s="27" t="s">
        <v>79</v>
      </c>
      <c r="C17" s="26"/>
      <c r="D17" s="35"/>
      <c r="E17" s="35"/>
      <c r="F17" s="116"/>
      <c r="G17" s="27"/>
    </row>
    <row r="18" spans="1:7" s="56" customFormat="1" ht="15.75" x14ac:dyDescent="0.25">
      <c r="A18" s="44" t="s">
        <v>15</v>
      </c>
      <c r="B18" s="38" t="s">
        <v>75</v>
      </c>
      <c r="C18" s="37" t="s">
        <v>69</v>
      </c>
      <c r="D18" s="41">
        <v>561</v>
      </c>
      <c r="E18" s="54">
        <v>590</v>
      </c>
      <c r="F18" s="117">
        <f>+E18</f>
        <v>590</v>
      </c>
      <c r="G18" s="55"/>
    </row>
    <row r="19" spans="1:7" s="56" customFormat="1" ht="15.75" x14ac:dyDescent="0.25">
      <c r="A19" s="44" t="s">
        <v>15</v>
      </c>
      <c r="B19" s="38" t="s">
        <v>80</v>
      </c>
      <c r="C19" s="37" t="s">
        <v>77</v>
      </c>
      <c r="D19" s="40">
        <v>60.1</v>
      </c>
      <c r="E19" s="57">
        <f>+E20*10/E18</f>
        <v>62.235593220338984</v>
      </c>
      <c r="F19" s="118">
        <f>+E19</f>
        <v>62.235593220338984</v>
      </c>
      <c r="G19" s="42"/>
    </row>
    <row r="20" spans="1:7" s="56" customFormat="1" ht="15.75" x14ac:dyDescent="0.25">
      <c r="A20" s="44" t="s">
        <v>15</v>
      </c>
      <c r="B20" s="38" t="s">
        <v>81</v>
      </c>
      <c r="C20" s="37" t="s">
        <v>32</v>
      </c>
      <c r="D20" s="39">
        <v>3371.6149999999998</v>
      </c>
      <c r="E20" s="57">
        <v>3671.9</v>
      </c>
      <c r="F20" s="118">
        <f>+E20</f>
        <v>3671.9</v>
      </c>
      <c r="G20" s="42"/>
    </row>
    <row r="21" spans="1:7" s="64" customFormat="1" ht="15.75" x14ac:dyDescent="0.25">
      <c r="A21" s="59" t="s">
        <v>17</v>
      </c>
      <c r="B21" s="60" t="s">
        <v>82</v>
      </c>
      <c r="C21" s="61"/>
      <c r="D21" s="62"/>
      <c r="E21" s="63"/>
      <c r="F21" s="116"/>
      <c r="G21" s="60"/>
    </row>
    <row r="22" spans="1:7" s="56" customFormat="1" ht="15.75" x14ac:dyDescent="0.25">
      <c r="A22" s="44" t="s">
        <v>15</v>
      </c>
      <c r="B22" s="38" t="s">
        <v>75</v>
      </c>
      <c r="C22" s="37" t="s">
        <v>69</v>
      </c>
      <c r="D22" s="41">
        <v>2031</v>
      </c>
      <c r="E22" s="54">
        <v>2055</v>
      </c>
      <c r="F22" s="119">
        <v>2055</v>
      </c>
      <c r="G22" s="42"/>
    </row>
    <row r="23" spans="1:7" s="56" customFormat="1" ht="15.75" x14ac:dyDescent="0.25">
      <c r="A23" s="44" t="s">
        <v>15</v>
      </c>
      <c r="B23" s="38" t="s">
        <v>83</v>
      </c>
      <c r="C23" s="37" t="s">
        <v>77</v>
      </c>
      <c r="D23" s="40">
        <v>42.35</v>
      </c>
      <c r="E23" s="65"/>
      <c r="F23" s="120">
        <v>46.25</v>
      </c>
      <c r="G23" s="38"/>
    </row>
    <row r="24" spans="1:7" s="56" customFormat="1" ht="15.75" x14ac:dyDescent="0.25">
      <c r="A24" s="44" t="s">
        <v>15</v>
      </c>
      <c r="B24" s="38" t="s">
        <v>81</v>
      </c>
      <c r="C24" s="37" t="s">
        <v>32</v>
      </c>
      <c r="D24" s="39">
        <v>8601.2999999999993</v>
      </c>
      <c r="E24" s="65"/>
      <c r="F24" s="120">
        <f>+F23*F22/10</f>
        <v>9504.375</v>
      </c>
      <c r="G24" s="38"/>
    </row>
    <row r="25" spans="1:7" s="53" customFormat="1" ht="16.5" customHeight="1" x14ac:dyDescent="0.25">
      <c r="A25" s="26" t="s">
        <v>18</v>
      </c>
      <c r="B25" s="32" t="s">
        <v>84</v>
      </c>
      <c r="C25" s="26"/>
      <c r="D25" s="36"/>
      <c r="E25" s="36"/>
      <c r="F25" s="115"/>
      <c r="G25" s="27"/>
    </row>
    <row r="26" spans="1:7" s="56" customFormat="1" ht="15.75" x14ac:dyDescent="0.25">
      <c r="A26" s="44" t="s">
        <v>15</v>
      </c>
      <c r="B26" s="38" t="s">
        <v>75</v>
      </c>
      <c r="C26" s="37" t="s">
        <v>69</v>
      </c>
      <c r="D26" s="41">
        <v>1856</v>
      </c>
      <c r="E26" s="41">
        <v>986</v>
      </c>
      <c r="F26" s="119">
        <v>986</v>
      </c>
      <c r="G26" s="49"/>
    </row>
    <row r="27" spans="1:7" s="56" customFormat="1" ht="15.75" x14ac:dyDescent="0.25">
      <c r="A27" s="44" t="s">
        <v>15</v>
      </c>
      <c r="B27" s="38" t="s">
        <v>83</v>
      </c>
      <c r="C27" s="37" t="s">
        <v>77</v>
      </c>
      <c r="D27" s="39">
        <v>15.3</v>
      </c>
      <c r="E27" s="39"/>
      <c r="F27" s="120">
        <v>15.5</v>
      </c>
      <c r="G27" s="38"/>
    </row>
    <row r="28" spans="1:7" s="56" customFormat="1" ht="15.75" x14ac:dyDescent="0.25">
      <c r="A28" s="44" t="s">
        <v>15</v>
      </c>
      <c r="B28" s="38" t="s">
        <v>81</v>
      </c>
      <c r="C28" s="37" t="s">
        <v>32</v>
      </c>
      <c r="D28" s="39">
        <v>2839.68</v>
      </c>
      <c r="E28" s="39"/>
      <c r="F28" s="121">
        <f>+F27*F26/10</f>
        <v>1528.3</v>
      </c>
      <c r="G28" s="38"/>
    </row>
    <row r="29" spans="1:7" s="56" customFormat="1" ht="15.75" x14ac:dyDescent="0.25">
      <c r="A29" s="59">
        <v>2</v>
      </c>
      <c r="B29" s="66" t="s">
        <v>85</v>
      </c>
      <c r="C29" s="37"/>
      <c r="D29" s="40"/>
      <c r="E29" s="40"/>
      <c r="F29" s="122"/>
      <c r="G29" s="38"/>
    </row>
    <row r="30" spans="1:7" s="69" customFormat="1" ht="15.75" x14ac:dyDescent="0.25">
      <c r="A30" s="44" t="s">
        <v>15</v>
      </c>
      <c r="B30" s="66" t="s">
        <v>75</v>
      </c>
      <c r="C30" s="59" t="s">
        <v>69</v>
      </c>
      <c r="D30" s="67">
        <f>D34+D38</f>
        <v>5192</v>
      </c>
      <c r="E30" s="67">
        <f>E34+E38</f>
        <v>5163</v>
      </c>
      <c r="F30" s="114">
        <f>+F34+F38</f>
        <v>5163</v>
      </c>
      <c r="G30" s="68"/>
    </row>
    <row r="31" spans="1:7" s="29" customFormat="1" ht="15.75" x14ac:dyDescent="0.25">
      <c r="A31" s="44" t="s">
        <v>15</v>
      </c>
      <c r="B31" s="27" t="s">
        <v>83</v>
      </c>
      <c r="C31" s="26" t="s">
        <v>77</v>
      </c>
      <c r="D31" s="35">
        <f>D32/D30*10</f>
        <v>22.960005778120184</v>
      </c>
      <c r="E31" s="35">
        <f>E32/E30*10</f>
        <v>0.39143908580282777</v>
      </c>
      <c r="F31" s="115">
        <f>+F32*10/F30</f>
        <v>28.639976757699014</v>
      </c>
      <c r="G31" s="70"/>
    </row>
    <row r="32" spans="1:7" s="29" customFormat="1" ht="15.75" x14ac:dyDescent="0.25">
      <c r="A32" s="44" t="s">
        <v>15</v>
      </c>
      <c r="B32" s="27" t="s">
        <v>81</v>
      </c>
      <c r="C32" s="26" t="s">
        <v>32</v>
      </c>
      <c r="D32" s="35">
        <f>D36+D40</f>
        <v>11920.834999999999</v>
      </c>
      <c r="E32" s="36">
        <f>E36+E40</f>
        <v>202.1</v>
      </c>
      <c r="F32" s="115">
        <f>+F36+F40</f>
        <v>14786.82</v>
      </c>
      <c r="G32" s="34"/>
    </row>
    <row r="33" spans="1:7" s="53" customFormat="1" ht="15.75" x14ac:dyDescent="0.25">
      <c r="A33" s="26" t="s">
        <v>16</v>
      </c>
      <c r="B33" s="27" t="s">
        <v>86</v>
      </c>
      <c r="C33" s="26"/>
      <c r="D33" s="36"/>
      <c r="E33" s="36"/>
      <c r="F33" s="116"/>
      <c r="G33" s="27"/>
    </row>
    <row r="34" spans="1:7" s="56" customFormat="1" ht="15.75" x14ac:dyDescent="0.25">
      <c r="A34" s="44" t="s">
        <v>15</v>
      </c>
      <c r="B34" s="38" t="s">
        <v>75</v>
      </c>
      <c r="C34" s="37" t="s">
        <v>69</v>
      </c>
      <c r="D34" s="48">
        <v>132</v>
      </c>
      <c r="E34" s="54">
        <v>133</v>
      </c>
      <c r="F34" s="119">
        <v>133</v>
      </c>
      <c r="G34" s="55"/>
    </row>
    <row r="35" spans="1:7" s="56" customFormat="1" ht="15.75" x14ac:dyDescent="0.25">
      <c r="A35" s="44" t="s">
        <v>15</v>
      </c>
      <c r="B35" s="38" t="s">
        <v>83</v>
      </c>
      <c r="C35" s="37" t="s">
        <v>77</v>
      </c>
      <c r="D35" s="58">
        <v>17.5</v>
      </c>
      <c r="E35" s="57">
        <v>15.2</v>
      </c>
      <c r="F35" s="120">
        <f>+E35</f>
        <v>15.2</v>
      </c>
      <c r="G35" s="50"/>
    </row>
    <row r="36" spans="1:7" s="56" customFormat="1" ht="15.75" x14ac:dyDescent="0.25">
      <c r="A36" s="44" t="s">
        <v>15</v>
      </c>
      <c r="B36" s="38" t="s">
        <v>81</v>
      </c>
      <c r="C36" s="37" t="s">
        <v>32</v>
      </c>
      <c r="D36" s="48">
        <f>+D35*D34/10</f>
        <v>231</v>
      </c>
      <c r="E36" s="65">
        <v>202.1</v>
      </c>
      <c r="F36" s="120">
        <f>+E36</f>
        <v>202.1</v>
      </c>
      <c r="G36" s="50"/>
    </row>
    <row r="37" spans="1:7" s="53" customFormat="1" ht="15.75" x14ac:dyDescent="0.25">
      <c r="A37" s="26" t="s">
        <v>17</v>
      </c>
      <c r="B37" s="27" t="s">
        <v>87</v>
      </c>
      <c r="C37" s="26"/>
      <c r="D37" s="36"/>
      <c r="E37" s="36"/>
      <c r="F37" s="116"/>
      <c r="G37" s="27"/>
    </row>
    <row r="38" spans="1:7" s="56" customFormat="1" ht="15.75" x14ac:dyDescent="0.25">
      <c r="A38" s="44" t="s">
        <v>15</v>
      </c>
      <c r="B38" s="38" t="s">
        <v>75</v>
      </c>
      <c r="C38" s="37" t="s">
        <v>69</v>
      </c>
      <c r="D38" s="41">
        <v>5060</v>
      </c>
      <c r="E38" s="41">
        <v>5030</v>
      </c>
      <c r="F38" s="119">
        <v>5030</v>
      </c>
      <c r="G38" s="71"/>
    </row>
    <row r="39" spans="1:7" s="56" customFormat="1" ht="15.75" x14ac:dyDescent="0.25">
      <c r="A39" s="44" t="s">
        <v>15</v>
      </c>
      <c r="B39" s="38" t="s">
        <v>80</v>
      </c>
      <c r="C39" s="37" t="s">
        <v>77</v>
      </c>
      <c r="D39" s="39">
        <v>23.1</v>
      </c>
      <c r="E39" s="39"/>
      <c r="F39" s="121">
        <f>+F40*10/F38</f>
        <v>28.995467196819082</v>
      </c>
      <c r="G39" s="38"/>
    </row>
    <row r="40" spans="1:7" s="56" customFormat="1" ht="15.75" x14ac:dyDescent="0.25">
      <c r="A40" s="44" t="s">
        <v>15</v>
      </c>
      <c r="B40" s="38" t="s">
        <v>81</v>
      </c>
      <c r="C40" s="37" t="s">
        <v>32</v>
      </c>
      <c r="D40" s="40">
        <v>11689.834999999999</v>
      </c>
      <c r="E40" s="39"/>
      <c r="F40" s="121">
        <v>14584.72</v>
      </c>
      <c r="G40" s="38"/>
    </row>
    <row r="41" spans="1:7" s="72" customFormat="1" ht="15.75" x14ac:dyDescent="0.25">
      <c r="A41" s="26" t="s">
        <v>21</v>
      </c>
      <c r="B41" s="27" t="s">
        <v>88</v>
      </c>
      <c r="C41" s="26"/>
      <c r="D41" s="33"/>
      <c r="E41" s="35"/>
      <c r="F41" s="123"/>
      <c r="G41" s="27"/>
    </row>
    <row r="42" spans="1:7" s="72" customFormat="1" ht="15.75" x14ac:dyDescent="0.25">
      <c r="A42" s="26">
        <v>1</v>
      </c>
      <c r="B42" s="27" t="s">
        <v>89</v>
      </c>
      <c r="C42" s="26"/>
      <c r="D42" s="36"/>
      <c r="E42" s="36"/>
      <c r="F42" s="116"/>
      <c r="G42" s="27"/>
    </row>
    <row r="43" spans="1:7" s="73" customFormat="1" x14ac:dyDescent="0.25">
      <c r="A43" s="44" t="s">
        <v>15</v>
      </c>
      <c r="B43" s="38" t="s">
        <v>75</v>
      </c>
      <c r="C43" s="37" t="s">
        <v>69</v>
      </c>
      <c r="D43" s="41">
        <v>270</v>
      </c>
      <c r="E43" s="41">
        <v>600</v>
      </c>
      <c r="F43" s="119">
        <v>600</v>
      </c>
      <c r="G43" s="55"/>
    </row>
    <row r="44" spans="1:7" s="56" customFormat="1" ht="15.75" x14ac:dyDescent="0.25">
      <c r="A44" s="44" t="s">
        <v>15</v>
      </c>
      <c r="B44" s="38" t="s">
        <v>83</v>
      </c>
      <c r="C44" s="37" t="s">
        <v>77</v>
      </c>
      <c r="D44" s="39">
        <v>110</v>
      </c>
      <c r="E44" s="41"/>
      <c r="F44" s="120">
        <v>118.05</v>
      </c>
      <c r="G44" s="38"/>
    </row>
    <row r="45" spans="1:7" s="56" customFormat="1" ht="15.75" x14ac:dyDescent="0.25">
      <c r="A45" s="44" t="s">
        <v>15</v>
      </c>
      <c r="B45" s="38" t="s">
        <v>81</v>
      </c>
      <c r="C45" s="37" t="s">
        <v>32</v>
      </c>
      <c r="D45" s="40">
        <v>2970</v>
      </c>
      <c r="E45" s="41"/>
      <c r="F45" s="119">
        <f>+F44*F43/10</f>
        <v>7083</v>
      </c>
      <c r="G45" s="38"/>
    </row>
    <row r="46" spans="1:7" s="53" customFormat="1" ht="15.75" x14ac:dyDescent="0.25">
      <c r="A46" s="26">
        <v>2</v>
      </c>
      <c r="B46" s="27" t="s">
        <v>90</v>
      </c>
      <c r="C46" s="26"/>
      <c r="D46" s="36"/>
      <c r="E46" s="36"/>
      <c r="F46" s="116"/>
      <c r="G46" s="27"/>
    </row>
    <row r="47" spans="1:7" s="56" customFormat="1" ht="15.75" x14ac:dyDescent="0.25">
      <c r="A47" s="44" t="s">
        <v>15</v>
      </c>
      <c r="B47" s="38" t="s">
        <v>75</v>
      </c>
      <c r="C47" s="37" t="s">
        <v>69</v>
      </c>
      <c r="D47" s="41">
        <v>64</v>
      </c>
      <c r="E47" s="41">
        <v>85</v>
      </c>
      <c r="F47" s="119">
        <v>85</v>
      </c>
      <c r="G47" s="48"/>
    </row>
    <row r="48" spans="1:7" s="56" customFormat="1" ht="15.75" x14ac:dyDescent="0.25">
      <c r="A48" s="44" t="s">
        <v>15</v>
      </c>
      <c r="B48" s="38" t="s">
        <v>83</v>
      </c>
      <c r="C48" s="37" t="s">
        <v>77</v>
      </c>
      <c r="D48" s="40">
        <v>82.9</v>
      </c>
      <c r="E48" s="41"/>
      <c r="F48" s="120">
        <v>85</v>
      </c>
      <c r="G48" s="38"/>
    </row>
    <row r="49" spans="1:7" s="56" customFormat="1" ht="15.75" x14ac:dyDescent="0.25">
      <c r="A49" s="44" t="s">
        <v>15</v>
      </c>
      <c r="B49" s="38" t="s">
        <v>81</v>
      </c>
      <c r="C49" s="37" t="s">
        <v>32</v>
      </c>
      <c r="D49" s="40">
        <v>532.20000000000005</v>
      </c>
      <c r="E49" s="40"/>
      <c r="F49" s="120">
        <f>+F48*F47/10</f>
        <v>722.5</v>
      </c>
      <c r="G49" s="38"/>
    </row>
    <row r="50" spans="1:7" s="72" customFormat="1" ht="15.75" x14ac:dyDescent="0.25">
      <c r="A50" s="26" t="s">
        <v>22</v>
      </c>
      <c r="B50" s="27" t="s">
        <v>91</v>
      </c>
      <c r="C50" s="26"/>
      <c r="D50" s="36"/>
      <c r="E50" s="36"/>
      <c r="F50" s="116"/>
      <c r="G50" s="27"/>
    </row>
    <row r="51" spans="1:7" s="72" customFormat="1" ht="15.75" x14ac:dyDescent="0.25">
      <c r="A51" s="26">
        <v>1</v>
      </c>
      <c r="B51" s="27" t="s">
        <v>92</v>
      </c>
      <c r="C51" s="26"/>
      <c r="D51" s="36"/>
      <c r="E51" s="36"/>
      <c r="F51" s="116"/>
      <c r="G51" s="27"/>
    </row>
    <row r="52" spans="1:7" s="53" customFormat="1" ht="15.75" x14ac:dyDescent="0.25">
      <c r="A52" s="59" t="s">
        <v>16</v>
      </c>
      <c r="B52" s="60" t="s">
        <v>93</v>
      </c>
      <c r="C52" s="26"/>
      <c r="D52" s="36"/>
      <c r="E52" s="36"/>
      <c r="F52" s="116"/>
      <c r="G52" s="27"/>
    </row>
    <row r="53" spans="1:7" s="56" customFormat="1" ht="15.75" x14ac:dyDescent="0.25">
      <c r="A53" s="44" t="s">
        <v>15</v>
      </c>
      <c r="B53" s="74" t="s">
        <v>75</v>
      </c>
      <c r="C53" s="75" t="s">
        <v>69</v>
      </c>
      <c r="D53" s="41">
        <f>79+248</f>
        <v>327</v>
      </c>
      <c r="E53" s="41">
        <v>85</v>
      </c>
      <c r="F53" s="117">
        <v>165</v>
      </c>
      <c r="G53" s="50"/>
    </row>
    <row r="54" spans="1:7" s="56" customFormat="1" ht="15.75" x14ac:dyDescent="0.25">
      <c r="A54" s="44" t="s">
        <v>15</v>
      </c>
      <c r="B54" s="74" t="s">
        <v>83</v>
      </c>
      <c r="C54" s="37" t="s">
        <v>77</v>
      </c>
      <c r="D54" s="126">
        <f>+D55*10/D53</f>
        <v>13.5914373088685</v>
      </c>
      <c r="E54" s="40">
        <v>15.799999999999997</v>
      </c>
      <c r="F54" s="122">
        <v>16</v>
      </c>
      <c r="G54" s="55"/>
    </row>
    <row r="55" spans="1:7" s="56" customFormat="1" ht="15.75" x14ac:dyDescent="0.25">
      <c r="A55" s="44" t="s">
        <v>15</v>
      </c>
      <c r="B55" s="74" t="s">
        <v>81</v>
      </c>
      <c r="C55" s="75" t="s">
        <v>32</v>
      </c>
      <c r="D55" s="40">
        <f>106.7+337.74</f>
        <v>444.44</v>
      </c>
      <c r="E55" s="40">
        <f>+E54*E53/10</f>
        <v>134.29999999999998</v>
      </c>
      <c r="F55" s="122">
        <f>+F54*F53/10</f>
        <v>264</v>
      </c>
      <c r="G55" s="42"/>
    </row>
    <row r="56" spans="1:7" s="53" customFormat="1" ht="15.75" x14ac:dyDescent="0.25">
      <c r="A56" s="26" t="s">
        <v>17</v>
      </c>
      <c r="B56" s="27" t="s">
        <v>94</v>
      </c>
      <c r="C56" s="37"/>
      <c r="D56" s="40"/>
      <c r="E56" s="40"/>
      <c r="F56" s="122"/>
      <c r="G56" s="27"/>
    </row>
    <row r="57" spans="1:7" s="56" customFormat="1" ht="15.75" x14ac:dyDescent="0.25">
      <c r="A57" s="44" t="s">
        <v>15</v>
      </c>
      <c r="B57" s="38" t="s">
        <v>75</v>
      </c>
      <c r="C57" s="37" t="s">
        <v>69</v>
      </c>
      <c r="D57" s="41">
        <v>44.5</v>
      </c>
      <c r="E57" s="41"/>
      <c r="F57" s="119">
        <v>50</v>
      </c>
      <c r="G57" s="71"/>
    </row>
    <row r="58" spans="1:7" s="56" customFormat="1" ht="15.75" x14ac:dyDescent="0.25">
      <c r="A58" s="44" t="s">
        <v>15</v>
      </c>
      <c r="B58" s="38" t="s">
        <v>83</v>
      </c>
      <c r="C58" s="37" t="s">
        <v>77</v>
      </c>
      <c r="D58" s="40">
        <v>11.55</v>
      </c>
      <c r="E58" s="40"/>
      <c r="F58" s="120">
        <v>23.5</v>
      </c>
      <c r="G58" s="71"/>
    </row>
    <row r="59" spans="1:7" s="56" customFormat="1" ht="15.75" x14ac:dyDescent="0.25">
      <c r="A59" s="44" t="s">
        <v>15</v>
      </c>
      <c r="B59" s="38" t="s">
        <v>81</v>
      </c>
      <c r="C59" s="37" t="s">
        <v>32</v>
      </c>
      <c r="D59" s="41">
        <v>51.39</v>
      </c>
      <c r="E59" s="40"/>
      <c r="F59" s="121">
        <v>117.5</v>
      </c>
      <c r="G59" s="76"/>
    </row>
    <row r="60" spans="1:7" s="56" customFormat="1" ht="15.75" x14ac:dyDescent="0.25">
      <c r="A60" s="26">
        <v>2</v>
      </c>
      <c r="B60" s="27" t="s">
        <v>95</v>
      </c>
      <c r="C60" s="26"/>
      <c r="D60" s="40"/>
      <c r="E60" s="40"/>
      <c r="F60" s="122"/>
      <c r="G60" s="38"/>
    </row>
    <row r="61" spans="1:7" s="53" customFormat="1" ht="15.75" x14ac:dyDescent="0.25">
      <c r="A61" s="26" t="s">
        <v>96</v>
      </c>
      <c r="B61" s="27" t="s">
        <v>97</v>
      </c>
      <c r="C61" s="26"/>
      <c r="D61" s="36"/>
      <c r="E61" s="36"/>
      <c r="F61" s="116"/>
      <c r="G61" s="27"/>
    </row>
    <row r="62" spans="1:7" s="77" customFormat="1" ht="15" customHeight="1" x14ac:dyDescent="0.25">
      <c r="A62" s="44" t="s">
        <v>15</v>
      </c>
      <c r="B62" s="74" t="s">
        <v>75</v>
      </c>
      <c r="C62" s="75" t="s">
        <v>69</v>
      </c>
      <c r="D62" s="49">
        <v>595.89</v>
      </c>
      <c r="E62" s="49">
        <v>595.89</v>
      </c>
      <c r="F62" s="121">
        <f>+E62</f>
        <v>595.89</v>
      </c>
      <c r="G62" s="55"/>
    </row>
    <row r="63" spans="1:7" s="56" customFormat="1" ht="15" customHeight="1" x14ac:dyDescent="0.25">
      <c r="A63" s="44" t="s">
        <v>15</v>
      </c>
      <c r="B63" s="38" t="s">
        <v>98</v>
      </c>
      <c r="C63" s="37" t="s">
        <v>32</v>
      </c>
      <c r="D63" s="41">
        <v>68</v>
      </c>
      <c r="E63" s="41">
        <v>65</v>
      </c>
      <c r="F63" s="119">
        <v>126</v>
      </c>
      <c r="G63" s="50"/>
    </row>
    <row r="64" spans="1:7" s="56" customFormat="1" ht="15.75" x14ac:dyDescent="0.25">
      <c r="A64" s="44" t="s">
        <v>15</v>
      </c>
      <c r="B64" s="38" t="s">
        <v>99</v>
      </c>
      <c r="C64" s="37" t="s">
        <v>32</v>
      </c>
      <c r="D64" s="39">
        <f>D63/6</f>
        <v>11.333333333333334</v>
      </c>
      <c r="E64" s="39">
        <v>13</v>
      </c>
      <c r="F64" s="121">
        <f>+F63/5</f>
        <v>25.2</v>
      </c>
      <c r="G64" s="50"/>
    </row>
    <row r="65" spans="1:7" s="79" customFormat="1" ht="18.75" customHeight="1" x14ac:dyDescent="0.25">
      <c r="A65" s="44" t="s">
        <v>15</v>
      </c>
      <c r="B65" s="38" t="s">
        <v>100</v>
      </c>
      <c r="C65" s="37" t="s">
        <v>37</v>
      </c>
      <c r="D65" s="78"/>
      <c r="E65" s="78">
        <v>15000</v>
      </c>
      <c r="F65" s="119">
        <v>15570</v>
      </c>
      <c r="G65" s="50"/>
    </row>
    <row r="66" spans="1:7" s="43" customFormat="1" x14ac:dyDescent="0.2">
      <c r="A66" s="26" t="s">
        <v>23</v>
      </c>
      <c r="B66" s="27" t="s">
        <v>101</v>
      </c>
      <c r="C66" s="26"/>
      <c r="D66" s="67">
        <f>SUM(D67:D72)</f>
        <v>337728</v>
      </c>
      <c r="E66" s="67">
        <f t="shared" ref="E66:F66" si="2">SUM(E67:E72)</f>
        <v>385667</v>
      </c>
      <c r="F66" s="67">
        <f t="shared" si="2"/>
        <v>399447</v>
      </c>
      <c r="G66" s="34"/>
    </row>
    <row r="67" spans="1:7" s="43" customFormat="1" ht="15.75" x14ac:dyDescent="0.25">
      <c r="A67" s="37">
        <v>1</v>
      </c>
      <c r="B67" s="38" t="s">
        <v>102</v>
      </c>
      <c r="C67" s="37" t="s">
        <v>103</v>
      </c>
      <c r="D67" s="41">
        <v>14507</v>
      </c>
      <c r="E67" s="119">
        <v>16345</v>
      </c>
      <c r="F67" s="124">
        <v>16900</v>
      </c>
      <c r="G67" s="42"/>
    </row>
    <row r="68" spans="1:7" s="43" customFormat="1" ht="15.75" x14ac:dyDescent="0.25">
      <c r="A68" s="37">
        <v>2</v>
      </c>
      <c r="B68" s="38" t="s">
        <v>104</v>
      </c>
      <c r="C68" s="37" t="s">
        <v>103</v>
      </c>
      <c r="D68" s="41">
        <v>3186</v>
      </c>
      <c r="E68" s="119">
        <v>6020</v>
      </c>
      <c r="F68" s="124">
        <v>6200</v>
      </c>
      <c r="G68" s="42"/>
    </row>
    <row r="69" spans="1:7" s="43" customFormat="1" ht="15.75" x14ac:dyDescent="0.25">
      <c r="A69" s="37">
        <v>3</v>
      </c>
      <c r="B69" s="38" t="s">
        <v>105</v>
      </c>
      <c r="C69" s="37" t="s">
        <v>103</v>
      </c>
      <c r="D69" s="41">
        <v>44532</v>
      </c>
      <c r="E69" s="119">
        <v>50413</v>
      </c>
      <c r="F69" s="124">
        <v>46500</v>
      </c>
      <c r="G69" s="42"/>
    </row>
    <row r="70" spans="1:7" s="29" customFormat="1" ht="15.75" x14ac:dyDescent="0.25">
      <c r="A70" s="37">
        <v>4</v>
      </c>
      <c r="B70" s="38" t="s">
        <v>106</v>
      </c>
      <c r="C70" s="37" t="s">
        <v>103</v>
      </c>
      <c r="D70" s="41">
        <v>20525</v>
      </c>
      <c r="E70" s="119">
        <v>20857</v>
      </c>
      <c r="F70" s="124">
        <v>25000</v>
      </c>
      <c r="G70" s="42"/>
    </row>
    <row r="71" spans="1:7" s="29" customFormat="1" ht="15.75" x14ac:dyDescent="0.25">
      <c r="A71" s="37">
        <v>5</v>
      </c>
      <c r="B71" s="38" t="s">
        <v>107</v>
      </c>
      <c r="C71" s="37" t="s">
        <v>103</v>
      </c>
      <c r="D71" s="41">
        <v>165</v>
      </c>
      <c r="E71" s="119">
        <v>483</v>
      </c>
      <c r="F71" s="124">
        <v>490</v>
      </c>
      <c r="G71" s="42"/>
    </row>
    <row r="72" spans="1:7" s="29" customFormat="1" ht="15.75" x14ac:dyDescent="0.25">
      <c r="A72" s="37">
        <v>6</v>
      </c>
      <c r="B72" s="38" t="s">
        <v>108</v>
      </c>
      <c r="C72" s="37" t="s">
        <v>103</v>
      </c>
      <c r="D72" s="41">
        <v>254813</v>
      </c>
      <c r="E72" s="119">
        <v>291549</v>
      </c>
      <c r="F72" s="117">
        <v>304357</v>
      </c>
      <c r="G72" s="42"/>
    </row>
    <row r="73" spans="1:7" s="53" customFormat="1" ht="15.75" x14ac:dyDescent="0.25">
      <c r="A73" s="26" t="s">
        <v>109</v>
      </c>
      <c r="B73" s="27" t="s">
        <v>110</v>
      </c>
      <c r="C73" s="80"/>
      <c r="D73" s="36"/>
      <c r="E73" s="36"/>
      <c r="F73" s="116"/>
      <c r="G73" s="27"/>
    </row>
    <row r="74" spans="1:7" s="43" customFormat="1" ht="15.75" x14ac:dyDescent="0.25">
      <c r="A74" s="37">
        <v>1</v>
      </c>
      <c r="B74" s="38" t="s">
        <v>111</v>
      </c>
      <c r="C74" s="37" t="s">
        <v>69</v>
      </c>
      <c r="D74" s="41">
        <v>70</v>
      </c>
      <c r="E74" s="41">
        <v>80</v>
      </c>
      <c r="F74" s="117">
        <v>80</v>
      </c>
      <c r="G74" s="71"/>
    </row>
    <row r="75" spans="1:7" s="43" customFormat="1" ht="15.75" x14ac:dyDescent="0.25">
      <c r="A75" s="37">
        <v>2</v>
      </c>
      <c r="B75" s="38" t="s">
        <v>112</v>
      </c>
      <c r="C75" s="37" t="s">
        <v>32</v>
      </c>
      <c r="D75" s="49">
        <v>124.4</v>
      </c>
      <c r="E75" s="41">
        <v>79</v>
      </c>
      <c r="F75" s="118">
        <f>+F76+F77</f>
        <v>173.5</v>
      </c>
      <c r="G75" s="50"/>
    </row>
    <row r="76" spans="1:7" s="43" customFormat="1" ht="15.75" x14ac:dyDescent="0.25">
      <c r="A76" s="44" t="s">
        <v>15</v>
      </c>
      <c r="B76" s="38" t="s">
        <v>113</v>
      </c>
      <c r="C76" s="37" t="s">
        <v>32</v>
      </c>
      <c r="D76" s="58">
        <v>79.7</v>
      </c>
      <c r="E76" s="81">
        <v>49</v>
      </c>
      <c r="F76" s="117">
        <v>115</v>
      </c>
      <c r="G76" s="50"/>
    </row>
    <row r="77" spans="1:7" s="29" customFormat="1" ht="15.75" x14ac:dyDescent="0.25">
      <c r="A77" s="44" t="s">
        <v>15</v>
      </c>
      <c r="B77" s="38" t="s">
        <v>114</v>
      </c>
      <c r="C77" s="37" t="s">
        <v>32</v>
      </c>
      <c r="D77" s="49">
        <v>44.7</v>
      </c>
      <c r="E77" s="81">
        <v>30</v>
      </c>
      <c r="F77" s="117">
        <v>58.5</v>
      </c>
      <c r="G77" s="50"/>
    </row>
    <row r="78" spans="1:7" s="72" customFormat="1" ht="15.75" x14ac:dyDescent="0.25">
      <c r="A78" s="26" t="s">
        <v>115</v>
      </c>
      <c r="B78" s="27" t="s">
        <v>116</v>
      </c>
      <c r="C78" s="26"/>
      <c r="D78" s="36"/>
      <c r="E78" s="36"/>
      <c r="F78" s="51"/>
      <c r="G78" s="27"/>
    </row>
    <row r="79" spans="1:7" s="79" customFormat="1" ht="18.75" customHeight="1" x14ac:dyDescent="0.2">
      <c r="A79" s="37">
        <v>1</v>
      </c>
      <c r="B79" s="38" t="s">
        <v>117</v>
      </c>
      <c r="C79" s="37" t="s">
        <v>69</v>
      </c>
      <c r="D79" s="57"/>
      <c r="E79" s="54"/>
      <c r="F79" s="51"/>
      <c r="G79" s="27"/>
    </row>
    <row r="80" spans="1:7" s="79" customFormat="1" ht="18.75" customHeight="1" x14ac:dyDescent="0.2">
      <c r="A80" s="44" t="s">
        <v>15</v>
      </c>
      <c r="B80" s="38" t="s">
        <v>118</v>
      </c>
      <c r="C80" s="37" t="s">
        <v>69</v>
      </c>
      <c r="D80" s="57"/>
      <c r="E80" s="54"/>
      <c r="F80" s="51"/>
      <c r="G80" s="27"/>
    </row>
    <row r="81" spans="1:7" s="79" customFormat="1" ht="18.75" customHeight="1" x14ac:dyDescent="0.2">
      <c r="A81" s="44" t="s">
        <v>15</v>
      </c>
      <c r="B81" s="38" t="s">
        <v>119</v>
      </c>
      <c r="C81" s="37" t="s">
        <v>69</v>
      </c>
      <c r="D81" s="57"/>
      <c r="E81" s="54"/>
      <c r="F81" s="51"/>
      <c r="G81" s="27"/>
    </row>
    <row r="82" spans="1:7" s="79" customFormat="1" ht="18.75" customHeight="1" x14ac:dyDescent="0.25">
      <c r="A82" s="37">
        <v>2</v>
      </c>
      <c r="B82" s="38" t="s">
        <v>120</v>
      </c>
      <c r="C82" s="37" t="s">
        <v>69</v>
      </c>
      <c r="D82" s="78">
        <v>26027.200000000001</v>
      </c>
      <c r="E82" s="65">
        <v>27071.53</v>
      </c>
      <c r="F82" s="121"/>
      <c r="G82" s="50"/>
    </row>
    <row r="83" spans="1:7" s="79" customFormat="1" ht="17.25" customHeight="1" x14ac:dyDescent="0.25">
      <c r="A83" s="37">
        <v>3</v>
      </c>
      <c r="B83" s="82" t="s">
        <v>121</v>
      </c>
      <c r="C83" s="37" t="s">
        <v>69</v>
      </c>
      <c r="D83" s="54">
        <v>990</v>
      </c>
      <c r="E83" s="54">
        <v>550</v>
      </c>
      <c r="F83" s="117">
        <v>262</v>
      </c>
      <c r="G83" s="27"/>
    </row>
    <row r="84" spans="1:7" s="79" customFormat="1" ht="18.75" customHeight="1" x14ac:dyDescent="0.25">
      <c r="A84" s="37">
        <v>4</v>
      </c>
      <c r="B84" s="38" t="s">
        <v>122</v>
      </c>
      <c r="C84" s="37" t="s">
        <v>3</v>
      </c>
      <c r="D84" s="83">
        <v>38</v>
      </c>
      <c r="E84" s="83">
        <v>38.840000000000003</v>
      </c>
      <c r="F84" s="121">
        <v>39.57</v>
      </c>
      <c r="G84" s="84"/>
    </row>
    <row r="85" spans="1:7" s="79" customFormat="1" ht="18.75" customHeight="1" x14ac:dyDescent="0.25">
      <c r="A85" s="37">
        <v>5</v>
      </c>
      <c r="B85" s="38" t="s">
        <v>123</v>
      </c>
      <c r="C85" s="37" t="s">
        <v>124</v>
      </c>
      <c r="D85" s="54">
        <v>1985</v>
      </c>
      <c r="E85" s="54">
        <v>30000</v>
      </c>
      <c r="F85" s="117">
        <v>30000</v>
      </c>
      <c r="G85" s="50"/>
    </row>
    <row r="86" spans="1:7" ht="18" x14ac:dyDescent="0.25">
      <c r="A86" s="85"/>
      <c r="B86" s="86"/>
      <c r="C86" s="85"/>
      <c r="D86" s="86"/>
      <c r="E86" s="86"/>
      <c r="F86" s="86"/>
    </row>
    <row r="87" spans="1:7" ht="18" x14ac:dyDescent="0.25">
      <c r="A87" s="170"/>
      <c r="B87" s="170"/>
      <c r="C87" s="170"/>
      <c r="D87" s="170"/>
      <c r="E87" s="170"/>
      <c r="F87" s="170"/>
    </row>
    <row r="88" spans="1:7" ht="18" x14ac:dyDescent="0.25">
      <c r="A88" s="85"/>
      <c r="B88" s="86"/>
      <c r="C88" s="85"/>
      <c r="D88" s="86"/>
      <c r="E88" s="86"/>
      <c r="F88" s="86"/>
    </row>
    <row r="89" spans="1:7" ht="18" x14ac:dyDescent="0.25">
      <c r="A89" s="85"/>
      <c r="B89" s="86"/>
      <c r="C89" s="85"/>
      <c r="D89" s="86"/>
      <c r="E89" s="86"/>
      <c r="F89" s="86"/>
    </row>
  </sheetData>
  <mergeCells count="8">
    <mergeCell ref="A2:G2"/>
    <mergeCell ref="A87:F87"/>
    <mergeCell ref="G4:G5"/>
    <mergeCell ref="D4:F4"/>
    <mergeCell ref="A1:B1"/>
    <mergeCell ref="A4:A5"/>
    <mergeCell ref="B4:B5"/>
    <mergeCell ref="C4:C5"/>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E14" sqref="E14"/>
    </sheetView>
  </sheetViews>
  <sheetFormatPr defaultRowHeight="12.75" x14ac:dyDescent="0.2"/>
  <cols>
    <col min="1" max="1" width="5.42578125" style="93" customWidth="1"/>
    <col min="2" max="2" width="39.28515625" style="93" customWidth="1"/>
    <col min="3" max="3" width="7.5703125" style="93" customWidth="1"/>
    <col min="4" max="4" width="12.140625" style="93" customWidth="1"/>
    <col min="5" max="5" width="10.28515625" style="93" customWidth="1"/>
    <col min="6" max="6" width="11.140625" style="93" customWidth="1"/>
    <col min="7" max="7" width="13" style="93" customWidth="1"/>
    <col min="8" max="255" width="9" style="93"/>
    <col min="256" max="256" width="5.42578125" style="93" customWidth="1"/>
    <col min="257" max="257" width="39.28515625" style="93" customWidth="1"/>
    <col min="258" max="258" width="7.5703125" style="93" customWidth="1"/>
    <col min="259" max="259" width="9.7109375" style="93" customWidth="1"/>
    <col min="260" max="260" width="10.28515625" style="93" customWidth="1"/>
    <col min="261" max="261" width="11.140625" style="93" customWidth="1"/>
    <col min="262" max="262" width="13" style="93" customWidth="1"/>
    <col min="263" max="263" width="10.85546875" style="93" customWidth="1"/>
    <col min="264" max="511" width="9" style="93"/>
    <col min="512" max="512" width="5.42578125" style="93" customWidth="1"/>
    <col min="513" max="513" width="39.28515625" style="93" customWidth="1"/>
    <col min="514" max="514" width="7.5703125" style="93" customWidth="1"/>
    <col min="515" max="515" width="9.7109375" style="93" customWidth="1"/>
    <col min="516" max="516" width="10.28515625" style="93" customWidth="1"/>
    <col min="517" max="517" width="11.140625" style="93" customWidth="1"/>
    <col min="518" max="518" width="13" style="93" customWidth="1"/>
    <col min="519" max="519" width="10.85546875" style="93" customWidth="1"/>
    <col min="520" max="767" width="9" style="93"/>
    <col min="768" max="768" width="5.42578125" style="93" customWidth="1"/>
    <col min="769" max="769" width="39.28515625" style="93" customWidth="1"/>
    <col min="770" max="770" width="7.5703125" style="93" customWidth="1"/>
    <col min="771" max="771" width="9.7109375" style="93" customWidth="1"/>
    <col min="772" max="772" width="10.28515625" style="93" customWidth="1"/>
    <col min="773" max="773" width="11.140625" style="93" customWidth="1"/>
    <col min="774" max="774" width="13" style="93" customWidth="1"/>
    <col min="775" max="775" width="10.85546875" style="93" customWidth="1"/>
    <col min="776" max="1023" width="9" style="93"/>
    <col min="1024" max="1024" width="5.42578125" style="93" customWidth="1"/>
    <col min="1025" max="1025" width="39.28515625" style="93" customWidth="1"/>
    <col min="1026" max="1026" width="7.5703125" style="93" customWidth="1"/>
    <col min="1027" max="1027" width="9.7109375" style="93" customWidth="1"/>
    <col min="1028" max="1028" width="10.28515625" style="93" customWidth="1"/>
    <col min="1029" max="1029" width="11.140625" style="93" customWidth="1"/>
    <col min="1030" max="1030" width="13" style="93" customWidth="1"/>
    <col min="1031" max="1031" width="10.85546875" style="93" customWidth="1"/>
    <col min="1032" max="1279" width="9" style="93"/>
    <col min="1280" max="1280" width="5.42578125" style="93" customWidth="1"/>
    <col min="1281" max="1281" width="39.28515625" style="93" customWidth="1"/>
    <col min="1282" max="1282" width="7.5703125" style="93" customWidth="1"/>
    <col min="1283" max="1283" width="9.7109375" style="93" customWidth="1"/>
    <col min="1284" max="1284" width="10.28515625" style="93" customWidth="1"/>
    <col min="1285" max="1285" width="11.140625" style="93" customWidth="1"/>
    <col min="1286" max="1286" width="13" style="93" customWidth="1"/>
    <col min="1287" max="1287" width="10.85546875" style="93" customWidth="1"/>
    <col min="1288" max="1535" width="9" style="93"/>
    <col min="1536" max="1536" width="5.42578125" style="93" customWidth="1"/>
    <col min="1537" max="1537" width="39.28515625" style="93" customWidth="1"/>
    <col min="1538" max="1538" width="7.5703125" style="93" customWidth="1"/>
    <col min="1539" max="1539" width="9.7109375" style="93" customWidth="1"/>
    <col min="1540" max="1540" width="10.28515625" style="93" customWidth="1"/>
    <col min="1541" max="1541" width="11.140625" style="93" customWidth="1"/>
    <col min="1542" max="1542" width="13" style="93" customWidth="1"/>
    <col min="1543" max="1543" width="10.85546875" style="93" customWidth="1"/>
    <col min="1544" max="1791" width="9" style="93"/>
    <col min="1792" max="1792" width="5.42578125" style="93" customWidth="1"/>
    <col min="1793" max="1793" width="39.28515625" style="93" customWidth="1"/>
    <col min="1794" max="1794" width="7.5703125" style="93" customWidth="1"/>
    <col min="1795" max="1795" width="9.7109375" style="93" customWidth="1"/>
    <col min="1796" max="1796" width="10.28515625" style="93" customWidth="1"/>
    <col min="1797" max="1797" width="11.140625" style="93" customWidth="1"/>
    <col min="1798" max="1798" width="13" style="93" customWidth="1"/>
    <col min="1799" max="1799" width="10.85546875" style="93" customWidth="1"/>
    <col min="1800" max="2047" width="9" style="93"/>
    <col min="2048" max="2048" width="5.42578125" style="93" customWidth="1"/>
    <col min="2049" max="2049" width="39.28515625" style="93" customWidth="1"/>
    <col min="2050" max="2050" width="7.5703125" style="93" customWidth="1"/>
    <col min="2051" max="2051" width="9.7109375" style="93" customWidth="1"/>
    <col min="2052" max="2052" width="10.28515625" style="93" customWidth="1"/>
    <col min="2053" max="2053" width="11.140625" style="93" customWidth="1"/>
    <col min="2054" max="2054" width="13" style="93" customWidth="1"/>
    <col min="2055" max="2055" width="10.85546875" style="93" customWidth="1"/>
    <col min="2056" max="2303" width="9" style="93"/>
    <col min="2304" max="2304" width="5.42578125" style="93" customWidth="1"/>
    <col min="2305" max="2305" width="39.28515625" style="93" customWidth="1"/>
    <col min="2306" max="2306" width="7.5703125" style="93" customWidth="1"/>
    <col min="2307" max="2307" width="9.7109375" style="93" customWidth="1"/>
    <col min="2308" max="2308" width="10.28515625" style="93" customWidth="1"/>
    <col min="2309" max="2309" width="11.140625" style="93" customWidth="1"/>
    <col min="2310" max="2310" width="13" style="93" customWidth="1"/>
    <col min="2311" max="2311" width="10.85546875" style="93" customWidth="1"/>
    <col min="2312" max="2559" width="9" style="93"/>
    <col min="2560" max="2560" width="5.42578125" style="93" customWidth="1"/>
    <col min="2561" max="2561" width="39.28515625" style="93" customWidth="1"/>
    <col min="2562" max="2562" width="7.5703125" style="93" customWidth="1"/>
    <col min="2563" max="2563" width="9.7109375" style="93" customWidth="1"/>
    <col min="2564" max="2564" width="10.28515625" style="93" customWidth="1"/>
    <col min="2565" max="2565" width="11.140625" style="93" customWidth="1"/>
    <col min="2566" max="2566" width="13" style="93" customWidth="1"/>
    <col min="2567" max="2567" width="10.85546875" style="93" customWidth="1"/>
    <col min="2568" max="2815" width="9" style="93"/>
    <col min="2816" max="2816" width="5.42578125" style="93" customWidth="1"/>
    <col min="2817" max="2817" width="39.28515625" style="93" customWidth="1"/>
    <col min="2818" max="2818" width="7.5703125" style="93" customWidth="1"/>
    <col min="2819" max="2819" width="9.7109375" style="93" customWidth="1"/>
    <col min="2820" max="2820" width="10.28515625" style="93" customWidth="1"/>
    <col min="2821" max="2821" width="11.140625" style="93" customWidth="1"/>
    <col min="2822" max="2822" width="13" style="93" customWidth="1"/>
    <col min="2823" max="2823" width="10.85546875" style="93" customWidth="1"/>
    <col min="2824" max="3071" width="9" style="93"/>
    <col min="3072" max="3072" width="5.42578125" style="93" customWidth="1"/>
    <col min="3073" max="3073" width="39.28515625" style="93" customWidth="1"/>
    <col min="3074" max="3074" width="7.5703125" style="93" customWidth="1"/>
    <col min="3075" max="3075" width="9.7109375" style="93" customWidth="1"/>
    <col min="3076" max="3076" width="10.28515625" style="93" customWidth="1"/>
    <col min="3077" max="3077" width="11.140625" style="93" customWidth="1"/>
    <col min="3078" max="3078" width="13" style="93" customWidth="1"/>
    <col min="3079" max="3079" width="10.85546875" style="93" customWidth="1"/>
    <col min="3080" max="3327" width="9" style="93"/>
    <col min="3328" max="3328" width="5.42578125" style="93" customWidth="1"/>
    <col min="3329" max="3329" width="39.28515625" style="93" customWidth="1"/>
    <col min="3330" max="3330" width="7.5703125" style="93" customWidth="1"/>
    <col min="3331" max="3331" width="9.7109375" style="93" customWidth="1"/>
    <col min="3332" max="3332" width="10.28515625" style="93" customWidth="1"/>
    <col min="3333" max="3333" width="11.140625" style="93" customWidth="1"/>
    <col min="3334" max="3334" width="13" style="93" customWidth="1"/>
    <col min="3335" max="3335" width="10.85546875" style="93" customWidth="1"/>
    <col min="3336" max="3583" width="9" style="93"/>
    <col min="3584" max="3584" width="5.42578125" style="93" customWidth="1"/>
    <col min="3585" max="3585" width="39.28515625" style="93" customWidth="1"/>
    <col min="3586" max="3586" width="7.5703125" style="93" customWidth="1"/>
    <col min="3587" max="3587" width="9.7109375" style="93" customWidth="1"/>
    <col min="3588" max="3588" width="10.28515625" style="93" customWidth="1"/>
    <col min="3589" max="3589" width="11.140625" style="93" customWidth="1"/>
    <col min="3590" max="3590" width="13" style="93" customWidth="1"/>
    <col min="3591" max="3591" width="10.85546875" style="93" customWidth="1"/>
    <col min="3592" max="3839" width="9" style="93"/>
    <col min="3840" max="3840" width="5.42578125" style="93" customWidth="1"/>
    <col min="3841" max="3841" width="39.28515625" style="93" customWidth="1"/>
    <col min="3842" max="3842" width="7.5703125" style="93" customWidth="1"/>
    <col min="3843" max="3843" width="9.7109375" style="93" customWidth="1"/>
    <col min="3844" max="3844" width="10.28515625" style="93" customWidth="1"/>
    <col min="3845" max="3845" width="11.140625" style="93" customWidth="1"/>
    <col min="3846" max="3846" width="13" style="93" customWidth="1"/>
    <col min="3847" max="3847" width="10.85546875" style="93" customWidth="1"/>
    <col min="3848" max="4095" width="9" style="93"/>
    <col min="4096" max="4096" width="5.42578125" style="93" customWidth="1"/>
    <col min="4097" max="4097" width="39.28515625" style="93" customWidth="1"/>
    <col min="4098" max="4098" width="7.5703125" style="93" customWidth="1"/>
    <col min="4099" max="4099" width="9.7109375" style="93" customWidth="1"/>
    <col min="4100" max="4100" width="10.28515625" style="93" customWidth="1"/>
    <col min="4101" max="4101" width="11.140625" style="93" customWidth="1"/>
    <col min="4102" max="4102" width="13" style="93" customWidth="1"/>
    <col min="4103" max="4103" width="10.85546875" style="93" customWidth="1"/>
    <col min="4104" max="4351" width="9" style="93"/>
    <col min="4352" max="4352" width="5.42578125" style="93" customWidth="1"/>
    <col min="4353" max="4353" width="39.28515625" style="93" customWidth="1"/>
    <col min="4354" max="4354" width="7.5703125" style="93" customWidth="1"/>
    <col min="4355" max="4355" width="9.7109375" style="93" customWidth="1"/>
    <col min="4356" max="4356" width="10.28515625" style="93" customWidth="1"/>
    <col min="4357" max="4357" width="11.140625" style="93" customWidth="1"/>
    <col min="4358" max="4358" width="13" style="93" customWidth="1"/>
    <col min="4359" max="4359" width="10.85546875" style="93" customWidth="1"/>
    <col min="4360" max="4607" width="9" style="93"/>
    <col min="4608" max="4608" width="5.42578125" style="93" customWidth="1"/>
    <col min="4609" max="4609" width="39.28515625" style="93" customWidth="1"/>
    <col min="4610" max="4610" width="7.5703125" style="93" customWidth="1"/>
    <col min="4611" max="4611" width="9.7109375" style="93" customWidth="1"/>
    <col min="4612" max="4612" width="10.28515625" style="93" customWidth="1"/>
    <col min="4613" max="4613" width="11.140625" style="93" customWidth="1"/>
    <col min="4614" max="4614" width="13" style="93" customWidth="1"/>
    <col min="4615" max="4615" width="10.85546875" style="93" customWidth="1"/>
    <col min="4616" max="4863" width="9" style="93"/>
    <col min="4864" max="4864" width="5.42578125" style="93" customWidth="1"/>
    <col min="4865" max="4865" width="39.28515625" style="93" customWidth="1"/>
    <col min="4866" max="4866" width="7.5703125" style="93" customWidth="1"/>
    <col min="4867" max="4867" width="9.7109375" style="93" customWidth="1"/>
    <col min="4868" max="4868" width="10.28515625" style="93" customWidth="1"/>
    <col min="4869" max="4869" width="11.140625" style="93" customWidth="1"/>
    <col min="4870" max="4870" width="13" style="93" customWidth="1"/>
    <col min="4871" max="4871" width="10.85546875" style="93" customWidth="1"/>
    <col min="4872" max="5119" width="9" style="93"/>
    <col min="5120" max="5120" width="5.42578125" style="93" customWidth="1"/>
    <col min="5121" max="5121" width="39.28515625" style="93" customWidth="1"/>
    <col min="5122" max="5122" width="7.5703125" style="93" customWidth="1"/>
    <col min="5123" max="5123" width="9.7109375" style="93" customWidth="1"/>
    <col min="5124" max="5124" width="10.28515625" style="93" customWidth="1"/>
    <col min="5125" max="5125" width="11.140625" style="93" customWidth="1"/>
    <col min="5126" max="5126" width="13" style="93" customWidth="1"/>
    <col min="5127" max="5127" width="10.85546875" style="93" customWidth="1"/>
    <col min="5128" max="5375" width="9" style="93"/>
    <col min="5376" max="5376" width="5.42578125" style="93" customWidth="1"/>
    <col min="5377" max="5377" width="39.28515625" style="93" customWidth="1"/>
    <col min="5378" max="5378" width="7.5703125" style="93" customWidth="1"/>
    <col min="5379" max="5379" width="9.7109375" style="93" customWidth="1"/>
    <col min="5380" max="5380" width="10.28515625" style="93" customWidth="1"/>
    <col min="5381" max="5381" width="11.140625" style="93" customWidth="1"/>
    <col min="5382" max="5382" width="13" style="93" customWidth="1"/>
    <col min="5383" max="5383" width="10.85546875" style="93" customWidth="1"/>
    <col min="5384" max="5631" width="9" style="93"/>
    <col min="5632" max="5632" width="5.42578125" style="93" customWidth="1"/>
    <col min="5633" max="5633" width="39.28515625" style="93" customWidth="1"/>
    <col min="5634" max="5634" width="7.5703125" style="93" customWidth="1"/>
    <col min="5635" max="5635" width="9.7109375" style="93" customWidth="1"/>
    <col min="5636" max="5636" width="10.28515625" style="93" customWidth="1"/>
    <col min="5637" max="5637" width="11.140625" style="93" customWidth="1"/>
    <col min="5638" max="5638" width="13" style="93" customWidth="1"/>
    <col min="5639" max="5639" width="10.85546875" style="93" customWidth="1"/>
    <col min="5640" max="5887" width="9" style="93"/>
    <col min="5888" max="5888" width="5.42578125" style="93" customWidth="1"/>
    <col min="5889" max="5889" width="39.28515625" style="93" customWidth="1"/>
    <col min="5890" max="5890" width="7.5703125" style="93" customWidth="1"/>
    <col min="5891" max="5891" width="9.7109375" style="93" customWidth="1"/>
    <col min="5892" max="5892" width="10.28515625" style="93" customWidth="1"/>
    <col min="5893" max="5893" width="11.140625" style="93" customWidth="1"/>
    <col min="5894" max="5894" width="13" style="93" customWidth="1"/>
    <col min="5895" max="5895" width="10.85546875" style="93" customWidth="1"/>
    <col min="5896" max="6143" width="9" style="93"/>
    <col min="6144" max="6144" width="5.42578125" style="93" customWidth="1"/>
    <col min="6145" max="6145" width="39.28515625" style="93" customWidth="1"/>
    <col min="6146" max="6146" width="7.5703125" style="93" customWidth="1"/>
    <col min="6147" max="6147" width="9.7109375" style="93" customWidth="1"/>
    <col min="6148" max="6148" width="10.28515625" style="93" customWidth="1"/>
    <col min="6149" max="6149" width="11.140625" style="93" customWidth="1"/>
    <col min="6150" max="6150" width="13" style="93" customWidth="1"/>
    <col min="6151" max="6151" width="10.85546875" style="93" customWidth="1"/>
    <col min="6152" max="6399" width="9" style="93"/>
    <col min="6400" max="6400" width="5.42578125" style="93" customWidth="1"/>
    <col min="6401" max="6401" width="39.28515625" style="93" customWidth="1"/>
    <col min="6402" max="6402" width="7.5703125" style="93" customWidth="1"/>
    <col min="6403" max="6403" width="9.7109375" style="93" customWidth="1"/>
    <col min="6404" max="6404" width="10.28515625" style="93" customWidth="1"/>
    <col min="6405" max="6405" width="11.140625" style="93" customWidth="1"/>
    <col min="6406" max="6406" width="13" style="93" customWidth="1"/>
    <col min="6407" max="6407" width="10.85546875" style="93" customWidth="1"/>
    <col min="6408" max="6655" width="9" style="93"/>
    <col min="6656" max="6656" width="5.42578125" style="93" customWidth="1"/>
    <col min="6657" max="6657" width="39.28515625" style="93" customWidth="1"/>
    <col min="6658" max="6658" width="7.5703125" style="93" customWidth="1"/>
    <col min="6659" max="6659" width="9.7109375" style="93" customWidth="1"/>
    <col min="6660" max="6660" width="10.28515625" style="93" customWidth="1"/>
    <col min="6661" max="6661" width="11.140625" style="93" customWidth="1"/>
    <col min="6662" max="6662" width="13" style="93" customWidth="1"/>
    <col min="6663" max="6663" width="10.85546875" style="93" customWidth="1"/>
    <col min="6664" max="6911" width="9" style="93"/>
    <col min="6912" max="6912" width="5.42578125" style="93" customWidth="1"/>
    <col min="6913" max="6913" width="39.28515625" style="93" customWidth="1"/>
    <col min="6914" max="6914" width="7.5703125" style="93" customWidth="1"/>
    <col min="6915" max="6915" width="9.7109375" style="93" customWidth="1"/>
    <col min="6916" max="6916" width="10.28515625" style="93" customWidth="1"/>
    <col min="6917" max="6917" width="11.140625" style="93" customWidth="1"/>
    <col min="6918" max="6918" width="13" style="93" customWidth="1"/>
    <col min="6919" max="6919" width="10.85546875" style="93" customWidth="1"/>
    <col min="6920" max="7167" width="9" style="93"/>
    <col min="7168" max="7168" width="5.42578125" style="93" customWidth="1"/>
    <col min="7169" max="7169" width="39.28515625" style="93" customWidth="1"/>
    <col min="7170" max="7170" width="7.5703125" style="93" customWidth="1"/>
    <col min="7171" max="7171" width="9.7109375" style="93" customWidth="1"/>
    <col min="7172" max="7172" width="10.28515625" style="93" customWidth="1"/>
    <col min="7173" max="7173" width="11.140625" style="93" customWidth="1"/>
    <col min="7174" max="7174" width="13" style="93" customWidth="1"/>
    <col min="7175" max="7175" width="10.85546875" style="93" customWidth="1"/>
    <col min="7176" max="7423" width="9" style="93"/>
    <col min="7424" max="7424" width="5.42578125" style="93" customWidth="1"/>
    <col min="7425" max="7425" width="39.28515625" style="93" customWidth="1"/>
    <col min="7426" max="7426" width="7.5703125" style="93" customWidth="1"/>
    <col min="7427" max="7427" width="9.7109375" style="93" customWidth="1"/>
    <col min="7428" max="7428" width="10.28515625" style="93" customWidth="1"/>
    <col min="7429" max="7429" width="11.140625" style="93" customWidth="1"/>
    <col min="7430" max="7430" width="13" style="93" customWidth="1"/>
    <col min="7431" max="7431" width="10.85546875" style="93" customWidth="1"/>
    <col min="7432" max="7679" width="9" style="93"/>
    <col min="7680" max="7680" width="5.42578125" style="93" customWidth="1"/>
    <col min="7681" max="7681" width="39.28515625" style="93" customWidth="1"/>
    <col min="7682" max="7682" width="7.5703125" style="93" customWidth="1"/>
    <col min="7683" max="7683" width="9.7109375" style="93" customWidth="1"/>
    <col min="7684" max="7684" width="10.28515625" style="93" customWidth="1"/>
    <col min="7685" max="7685" width="11.140625" style="93" customWidth="1"/>
    <col min="7686" max="7686" width="13" style="93" customWidth="1"/>
    <col min="7687" max="7687" width="10.85546875" style="93" customWidth="1"/>
    <col min="7688" max="7935" width="9" style="93"/>
    <col min="7936" max="7936" width="5.42578125" style="93" customWidth="1"/>
    <col min="7937" max="7937" width="39.28515625" style="93" customWidth="1"/>
    <col min="7938" max="7938" width="7.5703125" style="93" customWidth="1"/>
    <col min="7939" max="7939" width="9.7109375" style="93" customWidth="1"/>
    <col min="7940" max="7940" width="10.28515625" style="93" customWidth="1"/>
    <col min="7941" max="7941" width="11.140625" style="93" customWidth="1"/>
    <col min="7942" max="7942" width="13" style="93" customWidth="1"/>
    <col min="7943" max="7943" width="10.85546875" style="93" customWidth="1"/>
    <col min="7944" max="8191" width="9" style="93"/>
    <col min="8192" max="8192" width="5.42578125" style="93" customWidth="1"/>
    <col min="8193" max="8193" width="39.28515625" style="93" customWidth="1"/>
    <col min="8194" max="8194" width="7.5703125" style="93" customWidth="1"/>
    <col min="8195" max="8195" width="9.7109375" style="93" customWidth="1"/>
    <col min="8196" max="8196" width="10.28515625" style="93" customWidth="1"/>
    <col min="8197" max="8197" width="11.140625" style="93" customWidth="1"/>
    <col min="8198" max="8198" width="13" style="93" customWidth="1"/>
    <col min="8199" max="8199" width="10.85546875" style="93" customWidth="1"/>
    <col min="8200" max="8447" width="9" style="93"/>
    <col min="8448" max="8448" width="5.42578125" style="93" customWidth="1"/>
    <col min="8449" max="8449" width="39.28515625" style="93" customWidth="1"/>
    <col min="8450" max="8450" width="7.5703125" style="93" customWidth="1"/>
    <col min="8451" max="8451" width="9.7109375" style="93" customWidth="1"/>
    <col min="8452" max="8452" width="10.28515625" style="93" customWidth="1"/>
    <col min="8453" max="8453" width="11.140625" style="93" customWidth="1"/>
    <col min="8454" max="8454" width="13" style="93" customWidth="1"/>
    <col min="8455" max="8455" width="10.85546875" style="93" customWidth="1"/>
    <col min="8456" max="8703" width="9" style="93"/>
    <col min="8704" max="8704" width="5.42578125" style="93" customWidth="1"/>
    <col min="8705" max="8705" width="39.28515625" style="93" customWidth="1"/>
    <col min="8706" max="8706" width="7.5703125" style="93" customWidth="1"/>
    <col min="8707" max="8707" width="9.7109375" style="93" customWidth="1"/>
    <col min="8708" max="8708" width="10.28515625" style="93" customWidth="1"/>
    <col min="8709" max="8709" width="11.140625" style="93" customWidth="1"/>
    <col min="8710" max="8710" width="13" style="93" customWidth="1"/>
    <col min="8711" max="8711" width="10.85546875" style="93" customWidth="1"/>
    <col min="8712" max="8959" width="9" style="93"/>
    <col min="8960" max="8960" width="5.42578125" style="93" customWidth="1"/>
    <col min="8961" max="8961" width="39.28515625" style="93" customWidth="1"/>
    <col min="8962" max="8962" width="7.5703125" style="93" customWidth="1"/>
    <col min="8963" max="8963" width="9.7109375" style="93" customWidth="1"/>
    <col min="8964" max="8964" width="10.28515625" style="93" customWidth="1"/>
    <col min="8965" max="8965" width="11.140625" style="93" customWidth="1"/>
    <col min="8966" max="8966" width="13" style="93" customWidth="1"/>
    <col min="8967" max="8967" width="10.85546875" style="93" customWidth="1"/>
    <col min="8968" max="9215" width="9" style="93"/>
    <col min="9216" max="9216" width="5.42578125" style="93" customWidth="1"/>
    <col min="9217" max="9217" width="39.28515625" style="93" customWidth="1"/>
    <col min="9218" max="9218" width="7.5703125" style="93" customWidth="1"/>
    <col min="9219" max="9219" width="9.7109375" style="93" customWidth="1"/>
    <col min="9220" max="9220" width="10.28515625" style="93" customWidth="1"/>
    <col min="9221" max="9221" width="11.140625" style="93" customWidth="1"/>
    <col min="9222" max="9222" width="13" style="93" customWidth="1"/>
    <col min="9223" max="9223" width="10.85546875" style="93" customWidth="1"/>
    <col min="9224" max="9471" width="9" style="93"/>
    <col min="9472" max="9472" width="5.42578125" style="93" customWidth="1"/>
    <col min="9473" max="9473" width="39.28515625" style="93" customWidth="1"/>
    <col min="9474" max="9474" width="7.5703125" style="93" customWidth="1"/>
    <col min="9475" max="9475" width="9.7109375" style="93" customWidth="1"/>
    <col min="9476" max="9476" width="10.28515625" style="93" customWidth="1"/>
    <col min="9477" max="9477" width="11.140625" style="93" customWidth="1"/>
    <col min="9478" max="9478" width="13" style="93" customWidth="1"/>
    <col min="9479" max="9479" width="10.85546875" style="93" customWidth="1"/>
    <col min="9480" max="9727" width="9" style="93"/>
    <col min="9728" max="9728" width="5.42578125" style="93" customWidth="1"/>
    <col min="9729" max="9729" width="39.28515625" style="93" customWidth="1"/>
    <col min="9730" max="9730" width="7.5703125" style="93" customWidth="1"/>
    <col min="9731" max="9731" width="9.7109375" style="93" customWidth="1"/>
    <col min="9732" max="9732" width="10.28515625" style="93" customWidth="1"/>
    <col min="9733" max="9733" width="11.140625" style="93" customWidth="1"/>
    <col min="9734" max="9734" width="13" style="93" customWidth="1"/>
    <col min="9735" max="9735" width="10.85546875" style="93" customWidth="1"/>
    <col min="9736" max="9983" width="9" style="93"/>
    <col min="9984" max="9984" width="5.42578125" style="93" customWidth="1"/>
    <col min="9985" max="9985" width="39.28515625" style="93" customWidth="1"/>
    <col min="9986" max="9986" width="7.5703125" style="93" customWidth="1"/>
    <col min="9987" max="9987" width="9.7109375" style="93" customWidth="1"/>
    <col min="9988" max="9988" width="10.28515625" style="93" customWidth="1"/>
    <col min="9989" max="9989" width="11.140625" style="93" customWidth="1"/>
    <col min="9990" max="9990" width="13" style="93" customWidth="1"/>
    <col min="9991" max="9991" width="10.85546875" style="93" customWidth="1"/>
    <col min="9992" max="10239" width="9" style="93"/>
    <col min="10240" max="10240" width="5.42578125" style="93" customWidth="1"/>
    <col min="10241" max="10241" width="39.28515625" style="93" customWidth="1"/>
    <col min="10242" max="10242" width="7.5703125" style="93" customWidth="1"/>
    <col min="10243" max="10243" width="9.7109375" style="93" customWidth="1"/>
    <col min="10244" max="10244" width="10.28515625" style="93" customWidth="1"/>
    <col min="10245" max="10245" width="11.140625" style="93" customWidth="1"/>
    <col min="10246" max="10246" width="13" style="93" customWidth="1"/>
    <col min="10247" max="10247" width="10.85546875" style="93" customWidth="1"/>
    <col min="10248" max="10495" width="9" style="93"/>
    <col min="10496" max="10496" width="5.42578125" style="93" customWidth="1"/>
    <col min="10497" max="10497" width="39.28515625" style="93" customWidth="1"/>
    <col min="10498" max="10498" width="7.5703125" style="93" customWidth="1"/>
    <col min="10499" max="10499" width="9.7109375" style="93" customWidth="1"/>
    <col min="10500" max="10500" width="10.28515625" style="93" customWidth="1"/>
    <col min="10501" max="10501" width="11.140625" style="93" customWidth="1"/>
    <col min="10502" max="10502" width="13" style="93" customWidth="1"/>
    <col min="10503" max="10503" width="10.85546875" style="93" customWidth="1"/>
    <col min="10504" max="10751" width="9" style="93"/>
    <col min="10752" max="10752" width="5.42578125" style="93" customWidth="1"/>
    <col min="10753" max="10753" width="39.28515625" style="93" customWidth="1"/>
    <col min="10754" max="10754" width="7.5703125" style="93" customWidth="1"/>
    <col min="10755" max="10755" width="9.7109375" style="93" customWidth="1"/>
    <col min="10756" max="10756" width="10.28515625" style="93" customWidth="1"/>
    <col min="10757" max="10757" width="11.140625" style="93" customWidth="1"/>
    <col min="10758" max="10758" width="13" style="93" customWidth="1"/>
    <col min="10759" max="10759" width="10.85546875" style="93" customWidth="1"/>
    <col min="10760" max="11007" width="9" style="93"/>
    <col min="11008" max="11008" width="5.42578125" style="93" customWidth="1"/>
    <col min="11009" max="11009" width="39.28515625" style="93" customWidth="1"/>
    <col min="11010" max="11010" width="7.5703125" style="93" customWidth="1"/>
    <col min="11011" max="11011" width="9.7109375" style="93" customWidth="1"/>
    <col min="11012" max="11012" width="10.28515625" style="93" customWidth="1"/>
    <col min="11013" max="11013" width="11.140625" style="93" customWidth="1"/>
    <col min="11014" max="11014" width="13" style="93" customWidth="1"/>
    <col min="11015" max="11015" width="10.85546875" style="93" customWidth="1"/>
    <col min="11016" max="11263" width="9" style="93"/>
    <col min="11264" max="11264" width="5.42578125" style="93" customWidth="1"/>
    <col min="11265" max="11265" width="39.28515625" style="93" customWidth="1"/>
    <col min="11266" max="11266" width="7.5703125" style="93" customWidth="1"/>
    <col min="11267" max="11267" width="9.7109375" style="93" customWidth="1"/>
    <col min="11268" max="11268" width="10.28515625" style="93" customWidth="1"/>
    <col min="11269" max="11269" width="11.140625" style="93" customWidth="1"/>
    <col min="11270" max="11270" width="13" style="93" customWidth="1"/>
    <col min="11271" max="11271" width="10.85546875" style="93" customWidth="1"/>
    <col min="11272" max="11519" width="9" style="93"/>
    <col min="11520" max="11520" width="5.42578125" style="93" customWidth="1"/>
    <col min="11521" max="11521" width="39.28515625" style="93" customWidth="1"/>
    <col min="11522" max="11522" width="7.5703125" style="93" customWidth="1"/>
    <col min="11523" max="11523" width="9.7109375" style="93" customWidth="1"/>
    <col min="11524" max="11524" width="10.28515625" style="93" customWidth="1"/>
    <col min="11525" max="11525" width="11.140625" style="93" customWidth="1"/>
    <col min="11526" max="11526" width="13" style="93" customWidth="1"/>
    <col min="11527" max="11527" width="10.85546875" style="93" customWidth="1"/>
    <col min="11528" max="11775" width="9" style="93"/>
    <col min="11776" max="11776" width="5.42578125" style="93" customWidth="1"/>
    <col min="11777" max="11777" width="39.28515625" style="93" customWidth="1"/>
    <col min="11778" max="11778" width="7.5703125" style="93" customWidth="1"/>
    <col min="11779" max="11779" width="9.7109375" style="93" customWidth="1"/>
    <col min="11780" max="11780" width="10.28515625" style="93" customWidth="1"/>
    <col min="11781" max="11781" width="11.140625" style="93" customWidth="1"/>
    <col min="11782" max="11782" width="13" style="93" customWidth="1"/>
    <col min="11783" max="11783" width="10.85546875" style="93" customWidth="1"/>
    <col min="11784" max="12031" width="9" style="93"/>
    <col min="12032" max="12032" width="5.42578125" style="93" customWidth="1"/>
    <col min="12033" max="12033" width="39.28515625" style="93" customWidth="1"/>
    <col min="12034" max="12034" width="7.5703125" style="93" customWidth="1"/>
    <col min="12035" max="12035" width="9.7109375" style="93" customWidth="1"/>
    <col min="12036" max="12036" width="10.28515625" style="93" customWidth="1"/>
    <col min="12037" max="12037" width="11.140625" style="93" customWidth="1"/>
    <col min="12038" max="12038" width="13" style="93" customWidth="1"/>
    <col min="12039" max="12039" width="10.85546875" style="93" customWidth="1"/>
    <col min="12040" max="12287" width="9" style="93"/>
    <col min="12288" max="12288" width="5.42578125" style="93" customWidth="1"/>
    <col min="12289" max="12289" width="39.28515625" style="93" customWidth="1"/>
    <col min="12290" max="12290" width="7.5703125" style="93" customWidth="1"/>
    <col min="12291" max="12291" width="9.7109375" style="93" customWidth="1"/>
    <col min="12292" max="12292" width="10.28515625" style="93" customWidth="1"/>
    <col min="12293" max="12293" width="11.140625" style="93" customWidth="1"/>
    <col min="12294" max="12294" width="13" style="93" customWidth="1"/>
    <col min="12295" max="12295" width="10.85546875" style="93" customWidth="1"/>
    <col min="12296" max="12543" width="9" style="93"/>
    <col min="12544" max="12544" width="5.42578125" style="93" customWidth="1"/>
    <col min="12545" max="12545" width="39.28515625" style="93" customWidth="1"/>
    <col min="12546" max="12546" width="7.5703125" style="93" customWidth="1"/>
    <col min="12547" max="12547" width="9.7109375" style="93" customWidth="1"/>
    <col min="12548" max="12548" width="10.28515625" style="93" customWidth="1"/>
    <col min="12549" max="12549" width="11.140625" style="93" customWidth="1"/>
    <col min="12550" max="12550" width="13" style="93" customWidth="1"/>
    <col min="12551" max="12551" width="10.85546875" style="93" customWidth="1"/>
    <col min="12552" max="12799" width="9" style="93"/>
    <col min="12800" max="12800" width="5.42578125" style="93" customWidth="1"/>
    <col min="12801" max="12801" width="39.28515625" style="93" customWidth="1"/>
    <col min="12802" max="12802" width="7.5703125" style="93" customWidth="1"/>
    <col min="12803" max="12803" width="9.7109375" style="93" customWidth="1"/>
    <col min="12804" max="12804" width="10.28515625" style="93" customWidth="1"/>
    <col min="12805" max="12805" width="11.140625" style="93" customWidth="1"/>
    <col min="12806" max="12806" width="13" style="93" customWidth="1"/>
    <col min="12807" max="12807" width="10.85546875" style="93" customWidth="1"/>
    <col min="12808" max="13055" width="9" style="93"/>
    <col min="13056" max="13056" width="5.42578125" style="93" customWidth="1"/>
    <col min="13057" max="13057" width="39.28515625" style="93" customWidth="1"/>
    <col min="13058" max="13058" width="7.5703125" style="93" customWidth="1"/>
    <col min="13059" max="13059" width="9.7109375" style="93" customWidth="1"/>
    <col min="13060" max="13060" width="10.28515625" style="93" customWidth="1"/>
    <col min="13061" max="13061" width="11.140625" style="93" customWidth="1"/>
    <col min="13062" max="13062" width="13" style="93" customWidth="1"/>
    <col min="13063" max="13063" width="10.85546875" style="93" customWidth="1"/>
    <col min="13064" max="13311" width="9" style="93"/>
    <col min="13312" max="13312" width="5.42578125" style="93" customWidth="1"/>
    <col min="13313" max="13313" width="39.28515625" style="93" customWidth="1"/>
    <col min="13314" max="13314" width="7.5703125" style="93" customWidth="1"/>
    <col min="13315" max="13315" width="9.7109375" style="93" customWidth="1"/>
    <col min="13316" max="13316" width="10.28515625" style="93" customWidth="1"/>
    <col min="13317" max="13317" width="11.140625" style="93" customWidth="1"/>
    <col min="13318" max="13318" width="13" style="93" customWidth="1"/>
    <col min="13319" max="13319" width="10.85546875" style="93" customWidth="1"/>
    <col min="13320" max="13567" width="9" style="93"/>
    <col min="13568" max="13568" width="5.42578125" style="93" customWidth="1"/>
    <col min="13569" max="13569" width="39.28515625" style="93" customWidth="1"/>
    <col min="13570" max="13570" width="7.5703125" style="93" customWidth="1"/>
    <col min="13571" max="13571" width="9.7109375" style="93" customWidth="1"/>
    <col min="13572" max="13572" width="10.28515625" style="93" customWidth="1"/>
    <col min="13573" max="13573" width="11.140625" style="93" customWidth="1"/>
    <col min="13574" max="13574" width="13" style="93" customWidth="1"/>
    <col min="13575" max="13575" width="10.85546875" style="93" customWidth="1"/>
    <col min="13576" max="13823" width="9" style="93"/>
    <col min="13824" max="13824" width="5.42578125" style="93" customWidth="1"/>
    <col min="13825" max="13825" width="39.28515625" style="93" customWidth="1"/>
    <col min="13826" max="13826" width="7.5703125" style="93" customWidth="1"/>
    <col min="13827" max="13827" width="9.7109375" style="93" customWidth="1"/>
    <col min="13828" max="13828" width="10.28515625" style="93" customWidth="1"/>
    <col min="13829" max="13829" width="11.140625" style="93" customWidth="1"/>
    <col min="13830" max="13830" width="13" style="93" customWidth="1"/>
    <col min="13831" max="13831" width="10.85546875" style="93" customWidth="1"/>
    <col min="13832" max="14079" width="9" style="93"/>
    <col min="14080" max="14080" width="5.42578125" style="93" customWidth="1"/>
    <col min="14081" max="14081" width="39.28515625" style="93" customWidth="1"/>
    <col min="14082" max="14082" width="7.5703125" style="93" customWidth="1"/>
    <col min="14083" max="14083" width="9.7109375" style="93" customWidth="1"/>
    <col min="14084" max="14084" width="10.28515625" style="93" customWidth="1"/>
    <col min="14085" max="14085" width="11.140625" style="93" customWidth="1"/>
    <col min="14086" max="14086" width="13" style="93" customWidth="1"/>
    <col min="14087" max="14087" width="10.85546875" style="93" customWidth="1"/>
    <col min="14088" max="14335" width="9" style="93"/>
    <col min="14336" max="14336" width="5.42578125" style="93" customWidth="1"/>
    <col min="14337" max="14337" width="39.28515625" style="93" customWidth="1"/>
    <col min="14338" max="14338" width="7.5703125" style="93" customWidth="1"/>
    <col min="14339" max="14339" width="9.7109375" style="93" customWidth="1"/>
    <col min="14340" max="14340" width="10.28515625" style="93" customWidth="1"/>
    <col min="14341" max="14341" width="11.140625" style="93" customWidth="1"/>
    <col min="14342" max="14342" width="13" style="93" customWidth="1"/>
    <col min="14343" max="14343" width="10.85546875" style="93" customWidth="1"/>
    <col min="14344" max="14591" width="9" style="93"/>
    <col min="14592" max="14592" width="5.42578125" style="93" customWidth="1"/>
    <col min="14593" max="14593" width="39.28515625" style="93" customWidth="1"/>
    <col min="14594" max="14594" width="7.5703125" style="93" customWidth="1"/>
    <col min="14595" max="14595" width="9.7109375" style="93" customWidth="1"/>
    <col min="14596" max="14596" width="10.28515625" style="93" customWidth="1"/>
    <col min="14597" max="14597" width="11.140625" style="93" customWidth="1"/>
    <col min="14598" max="14598" width="13" style="93" customWidth="1"/>
    <col min="14599" max="14599" width="10.85546875" style="93" customWidth="1"/>
    <col min="14600" max="14847" width="9" style="93"/>
    <col min="14848" max="14848" width="5.42578125" style="93" customWidth="1"/>
    <col min="14849" max="14849" width="39.28515625" style="93" customWidth="1"/>
    <col min="14850" max="14850" width="7.5703125" style="93" customWidth="1"/>
    <col min="14851" max="14851" width="9.7109375" style="93" customWidth="1"/>
    <col min="14852" max="14852" width="10.28515625" style="93" customWidth="1"/>
    <col min="14853" max="14853" width="11.140625" style="93" customWidth="1"/>
    <col min="14854" max="14854" width="13" style="93" customWidth="1"/>
    <col min="14855" max="14855" width="10.85546875" style="93" customWidth="1"/>
    <col min="14856" max="15103" width="9" style="93"/>
    <col min="15104" max="15104" width="5.42578125" style="93" customWidth="1"/>
    <col min="15105" max="15105" width="39.28515625" style="93" customWidth="1"/>
    <col min="15106" max="15106" width="7.5703125" style="93" customWidth="1"/>
    <col min="15107" max="15107" width="9.7109375" style="93" customWidth="1"/>
    <col min="15108" max="15108" width="10.28515625" style="93" customWidth="1"/>
    <col min="15109" max="15109" width="11.140625" style="93" customWidth="1"/>
    <col min="15110" max="15110" width="13" style="93" customWidth="1"/>
    <col min="15111" max="15111" width="10.85546875" style="93" customWidth="1"/>
    <col min="15112" max="15359" width="9" style="93"/>
    <col min="15360" max="15360" width="5.42578125" style="93" customWidth="1"/>
    <col min="15361" max="15361" width="39.28515625" style="93" customWidth="1"/>
    <col min="15362" max="15362" width="7.5703125" style="93" customWidth="1"/>
    <col min="15363" max="15363" width="9.7109375" style="93" customWidth="1"/>
    <col min="15364" max="15364" width="10.28515625" style="93" customWidth="1"/>
    <col min="15365" max="15365" width="11.140625" style="93" customWidth="1"/>
    <col min="15366" max="15366" width="13" style="93" customWidth="1"/>
    <col min="15367" max="15367" width="10.85546875" style="93" customWidth="1"/>
    <col min="15368" max="15615" width="9" style="93"/>
    <col min="15616" max="15616" width="5.42578125" style="93" customWidth="1"/>
    <col min="15617" max="15617" width="39.28515625" style="93" customWidth="1"/>
    <col min="15618" max="15618" width="7.5703125" style="93" customWidth="1"/>
    <col min="15619" max="15619" width="9.7109375" style="93" customWidth="1"/>
    <col min="15620" max="15620" width="10.28515625" style="93" customWidth="1"/>
    <col min="15621" max="15621" width="11.140625" style="93" customWidth="1"/>
    <col min="15622" max="15622" width="13" style="93" customWidth="1"/>
    <col min="15623" max="15623" width="10.85546875" style="93" customWidth="1"/>
    <col min="15624" max="15871" width="9" style="93"/>
    <col min="15872" max="15872" width="5.42578125" style="93" customWidth="1"/>
    <col min="15873" max="15873" width="39.28515625" style="93" customWidth="1"/>
    <col min="15874" max="15874" width="7.5703125" style="93" customWidth="1"/>
    <col min="15875" max="15875" width="9.7109375" style="93" customWidth="1"/>
    <col min="15876" max="15876" width="10.28515625" style="93" customWidth="1"/>
    <col min="15877" max="15877" width="11.140625" style="93" customWidth="1"/>
    <col min="15878" max="15878" width="13" style="93" customWidth="1"/>
    <col min="15879" max="15879" width="10.85546875" style="93" customWidth="1"/>
    <col min="15880" max="16127" width="9" style="93"/>
    <col min="16128" max="16128" width="5.42578125" style="93" customWidth="1"/>
    <col min="16129" max="16129" width="39.28515625" style="93" customWidth="1"/>
    <col min="16130" max="16130" width="7.5703125" style="93" customWidth="1"/>
    <col min="16131" max="16131" width="9.7109375" style="93" customWidth="1"/>
    <col min="16132" max="16132" width="10.28515625" style="93" customWidth="1"/>
    <col min="16133" max="16133" width="11.140625" style="93" customWidth="1"/>
    <col min="16134" max="16134" width="13" style="93" customWidth="1"/>
    <col min="16135" max="16135" width="10.85546875" style="93" customWidth="1"/>
    <col min="16136" max="16384" width="9" style="93"/>
  </cols>
  <sheetData>
    <row r="1" spans="1:7" ht="18.75" x14ac:dyDescent="0.2">
      <c r="A1" s="91" t="s">
        <v>26</v>
      </c>
      <c r="B1" s="92"/>
      <c r="C1" s="92"/>
      <c r="D1" s="92"/>
      <c r="E1" s="92"/>
      <c r="F1" s="92"/>
      <c r="G1" s="92"/>
    </row>
    <row r="2" spans="1:7" ht="15.75" x14ac:dyDescent="0.2">
      <c r="A2" s="180" t="s">
        <v>128</v>
      </c>
      <c r="B2" s="180"/>
      <c r="C2" s="180"/>
      <c r="D2" s="180"/>
      <c r="E2" s="180"/>
      <c r="F2" s="180"/>
      <c r="G2" s="180"/>
    </row>
    <row r="3" spans="1:7" x14ac:dyDescent="0.2">
      <c r="A3" s="94"/>
      <c r="B3" s="94"/>
      <c r="C3" s="94"/>
      <c r="D3" s="94"/>
      <c r="E3" s="94"/>
      <c r="F3" s="94"/>
      <c r="G3" s="94"/>
    </row>
    <row r="4" spans="1:7" ht="24" customHeight="1" x14ac:dyDescent="0.2">
      <c r="A4" s="181" t="s">
        <v>12</v>
      </c>
      <c r="B4" s="181" t="s">
        <v>7</v>
      </c>
      <c r="C4" s="181" t="s">
        <v>25</v>
      </c>
      <c r="D4" s="183" t="s">
        <v>126</v>
      </c>
      <c r="E4" s="183"/>
      <c r="F4" s="183"/>
      <c r="G4" s="184" t="s">
        <v>13</v>
      </c>
    </row>
    <row r="5" spans="1:7" ht="54.75" customHeight="1" x14ac:dyDescent="0.2">
      <c r="A5" s="182"/>
      <c r="B5" s="182"/>
      <c r="C5" s="182"/>
      <c r="D5" s="103">
        <v>44196</v>
      </c>
      <c r="E5" s="103">
        <v>45473</v>
      </c>
      <c r="F5" s="14" t="s">
        <v>135</v>
      </c>
      <c r="G5" s="184"/>
    </row>
    <row r="6" spans="1:7" ht="27.75" customHeight="1" x14ac:dyDescent="0.2">
      <c r="A6" s="15"/>
      <c r="B6" s="95" t="s">
        <v>129</v>
      </c>
      <c r="C6" s="15"/>
      <c r="D6" s="90"/>
      <c r="E6" s="96"/>
      <c r="F6" s="90"/>
      <c r="G6" s="100"/>
    </row>
    <row r="7" spans="1:7" s="97" customFormat="1" ht="48" customHeight="1" x14ac:dyDescent="0.2">
      <c r="A7" s="96">
        <v>1</v>
      </c>
      <c r="B7" s="13" t="s">
        <v>130</v>
      </c>
      <c r="C7" s="98" t="s">
        <v>131</v>
      </c>
      <c r="D7" s="96"/>
      <c r="E7" s="96"/>
      <c r="F7" s="96"/>
      <c r="G7" s="99"/>
    </row>
    <row r="8" spans="1:7" s="97" customFormat="1" ht="52.5" customHeight="1" x14ac:dyDescent="0.2">
      <c r="A8" s="96"/>
      <c r="B8" s="13" t="s">
        <v>137</v>
      </c>
      <c r="C8" s="98" t="s">
        <v>131</v>
      </c>
      <c r="D8" s="96"/>
      <c r="E8" s="96">
        <v>13</v>
      </c>
      <c r="F8" s="96">
        <v>13</v>
      </c>
      <c r="G8" s="99"/>
    </row>
    <row r="9" spans="1:7" s="97" customFormat="1" ht="38.25" customHeight="1" x14ac:dyDescent="0.2">
      <c r="A9" s="96">
        <v>2</v>
      </c>
      <c r="B9" s="13" t="s">
        <v>136</v>
      </c>
      <c r="C9" s="98" t="s">
        <v>139</v>
      </c>
      <c r="D9" s="96"/>
      <c r="E9" s="96"/>
      <c r="F9" s="96"/>
      <c r="G9" s="99"/>
    </row>
    <row r="10" spans="1:7" s="97" customFormat="1" ht="38.25" customHeight="1" x14ac:dyDescent="0.2">
      <c r="A10" s="96"/>
      <c r="B10" s="13" t="s">
        <v>138</v>
      </c>
      <c r="C10" s="98" t="s">
        <v>139</v>
      </c>
      <c r="D10" s="96"/>
      <c r="E10" s="96">
        <v>10</v>
      </c>
      <c r="F10" s="96">
        <v>10</v>
      </c>
      <c r="G10" s="99"/>
    </row>
    <row r="11" spans="1:7" s="97" customFormat="1" ht="27.75" customHeight="1" x14ac:dyDescent="0.2">
      <c r="A11" s="96">
        <v>2</v>
      </c>
      <c r="B11" s="13" t="s">
        <v>140</v>
      </c>
      <c r="C11" s="98" t="s">
        <v>132</v>
      </c>
      <c r="D11" s="96"/>
      <c r="E11" s="96">
        <f>13*7</f>
        <v>91</v>
      </c>
      <c r="F11" s="96"/>
      <c r="G11" s="100"/>
    </row>
    <row r="12" spans="1:7" s="97" customFormat="1" ht="27.75" customHeight="1" x14ac:dyDescent="0.2">
      <c r="A12" s="96">
        <v>3</v>
      </c>
      <c r="B12" s="13" t="s">
        <v>133</v>
      </c>
      <c r="C12" s="98" t="s">
        <v>132</v>
      </c>
      <c r="D12" s="96"/>
      <c r="E12" s="96">
        <v>13</v>
      </c>
      <c r="F12" s="96"/>
      <c r="G12" s="100"/>
    </row>
    <row r="13" spans="1:7" s="97" customFormat="1" ht="28.5" customHeight="1" x14ac:dyDescent="0.2">
      <c r="A13" s="96"/>
      <c r="B13" s="13" t="s">
        <v>134</v>
      </c>
      <c r="C13" s="96" t="s">
        <v>132</v>
      </c>
      <c r="D13" s="96"/>
      <c r="E13" s="96"/>
      <c r="F13" s="96"/>
      <c r="G13" s="99"/>
    </row>
    <row r="14" spans="1:7" s="97" customFormat="1" ht="32.25" customHeight="1" x14ac:dyDescent="0.2">
      <c r="A14" s="96">
        <v>4</v>
      </c>
      <c r="B14" s="13" t="s">
        <v>141</v>
      </c>
      <c r="C14" s="98" t="s">
        <v>132</v>
      </c>
      <c r="D14" s="96"/>
      <c r="E14" s="96"/>
      <c r="F14" s="96"/>
      <c r="G14" s="100"/>
    </row>
    <row r="15" spans="1:7" s="97" customFormat="1" ht="31.5" customHeight="1" x14ac:dyDescent="0.2">
      <c r="A15" s="96"/>
      <c r="B15" s="19" t="s">
        <v>142</v>
      </c>
      <c r="C15" s="96" t="s">
        <v>132</v>
      </c>
      <c r="D15" s="96"/>
      <c r="E15" s="96"/>
      <c r="F15" s="96"/>
      <c r="G15" s="100"/>
    </row>
    <row r="18" spans="2:6" x14ac:dyDescent="0.2">
      <c r="D18" s="101"/>
    </row>
    <row r="19" spans="2:6" x14ac:dyDescent="0.2">
      <c r="D19" s="101"/>
    </row>
    <row r="20" spans="2:6" x14ac:dyDescent="0.2">
      <c r="D20" s="101"/>
    </row>
    <row r="21" spans="2:6" x14ac:dyDescent="0.2">
      <c r="D21" s="101"/>
    </row>
    <row r="22" spans="2:6" x14ac:dyDescent="0.2">
      <c r="D22" s="101"/>
      <c r="F22" s="102"/>
    </row>
    <row r="23" spans="2:6" x14ac:dyDescent="0.2">
      <c r="D23" s="101"/>
    </row>
    <row r="24" spans="2:6" x14ac:dyDescent="0.2">
      <c r="D24" s="101"/>
    </row>
    <row r="26" spans="2:6" x14ac:dyDescent="0.2">
      <c r="B26" s="101"/>
    </row>
    <row r="27" spans="2:6" x14ac:dyDescent="0.2">
      <c r="B27" s="101"/>
      <c r="D27" s="102"/>
    </row>
    <row r="28" spans="2:6" x14ac:dyDescent="0.2">
      <c r="B28" s="101"/>
    </row>
    <row r="29" spans="2:6" x14ac:dyDescent="0.2">
      <c r="B29" s="101"/>
    </row>
  </sheetData>
  <mergeCells count="6">
    <mergeCell ref="A2:G2"/>
    <mergeCell ref="A4:A5"/>
    <mergeCell ref="B4:B5"/>
    <mergeCell ref="C4:C5"/>
    <mergeCell ref="D4:F4"/>
    <mergeCell ref="G4:G5"/>
  </mergeCells>
  <pageMargins left="0.36" right="0.2" top="0.35" bottom="0.3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workbookViewId="0">
      <selection activeCell="Y12" sqref="Y12"/>
    </sheetView>
  </sheetViews>
  <sheetFormatPr defaultRowHeight="9.75" x14ac:dyDescent="0.25"/>
  <cols>
    <col min="1" max="1" width="4.28515625" style="131" customWidth="1"/>
    <col min="2" max="2" width="13.28515625" style="131" customWidth="1"/>
    <col min="3" max="3" width="4.5703125" style="131" customWidth="1"/>
    <col min="4" max="4" width="4.7109375" style="131" customWidth="1"/>
    <col min="5" max="5" width="5.5703125" style="131" customWidth="1"/>
    <col min="6" max="6" width="5" style="131" customWidth="1"/>
    <col min="7" max="7" width="5.85546875" style="131" customWidth="1"/>
    <col min="8" max="8" width="5.28515625" style="131" customWidth="1"/>
    <col min="9" max="9" width="6.140625" style="131" customWidth="1"/>
    <col min="10" max="10" width="5.28515625" style="131" customWidth="1"/>
    <col min="11" max="11" width="4.7109375" style="131" customWidth="1"/>
    <col min="12" max="12" width="5" style="131" customWidth="1"/>
    <col min="13" max="14" width="5.28515625" style="131" customWidth="1"/>
    <col min="15" max="15" width="6.7109375" style="131" customWidth="1"/>
    <col min="16" max="16" width="5.28515625" style="131" customWidth="1"/>
    <col min="17" max="17" width="4.85546875" style="131" customWidth="1"/>
    <col min="18" max="18" width="4.7109375" style="131" customWidth="1"/>
    <col min="19" max="19" width="5.28515625" style="131" customWidth="1"/>
    <col min="20" max="20" width="6.140625" style="131" customWidth="1"/>
    <col min="21" max="21" width="4.7109375" style="131" customWidth="1"/>
    <col min="22" max="22" width="5.7109375" style="144" customWidth="1"/>
    <col min="23" max="255" width="9" style="131"/>
    <col min="256" max="256" width="4.28515625" style="131" customWidth="1"/>
    <col min="257" max="257" width="13.28515625" style="131" customWidth="1"/>
    <col min="258" max="258" width="4.5703125" style="131" customWidth="1"/>
    <col min="259" max="259" width="4.7109375" style="131" customWidth="1"/>
    <col min="260" max="261" width="5" style="131" customWidth="1"/>
    <col min="262" max="262" width="5.85546875" style="131" customWidth="1"/>
    <col min="263" max="263" width="5.28515625" style="131" customWidth="1"/>
    <col min="264" max="264" width="6.140625" style="131" customWidth="1"/>
    <col min="265" max="265" width="5.28515625" style="131" customWidth="1"/>
    <col min="266" max="266" width="4.7109375" style="131" customWidth="1"/>
    <col min="267" max="267" width="5" style="131" customWidth="1"/>
    <col min="268" max="269" width="5.28515625" style="131" customWidth="1"/>
    <col min="270" max="270" width="6.7109375" style="131" customWidth="1"/>
    <col min="271" max="271" width="5.28515625" style="131" customWidth="1"/>
    <col min="272" max="272" width="4.85546875" style="131" customWidth="1"/>
    <col min="273" max="273" width="4.7109375" style="131" customWidth="1"/>
    <col min="274" max="274" width="5.28515625" style="131" customWidth="1"/>
    <col min="275" max="276" width="4.7109375" style="131" customWidth="1"/>
    <col min="277" max="277" width="5.7109375" style="131" customWidth="1"/>
    <col min="278" max="511" width="9" style="131"/>
    <col min="512" max="512" width="4.28515625" style="131" customWidth="1"/>
    <col min="513" max="513" width="13.28515625" style="131" customWidth="1"/>
    <col min="514" max="514" width="4.5703125" style="131" customWidth="1"/>
    <col min="515" max="515" width="4.7109375" style="131" customWidth="1"/>
    <col min="516" max="517" width="5" style="131" customWidth="1"/>
    <col min="518" max="518" width="5.85546875" style="131" customWidth="1"/>
    <col min="519" max="519" width="5.28515625" style="131" customWidth="1"/>
    <col min="520" max="520" width="6.140625" style="131" customWidth="1"/>
    <col min="521" max="521" width="5.28515625" style="131" customWidth="1"/>
    <col min="522" max="522" width="4.7109375" style="131" customWidth="1"/>
    <col min="523" max="523" width="5" style="131" customWidth="1"/>
    <col min="524" max="525" width="5.28515625" style="131" customWidth="1"/>
    <col min="526" max="526" width="6.7109375" style="131" customWidth="1"/>
    <col min="527" max="527" width="5.28515625" style="131" customWidth="1"/>
    <col min="528" max="528" width="4.85546875" style="131" customWidth="1"/>
    <col min="529" max="529" width="4.7109375" style="131" customWidth="1"/>
    <col min="530" max="530" width="5.28515625" style="131" customWidth="1"/>
    <col min="531" max="532" width="4.7109375" style="131" customWidth="1"/>
    <col min="533" max="533" width="5.7109375" style="131" customWidth="1"/>
    <col min="534" max="767" width="9" style="131"/>
    <col min="768" max="768" width="4.28515625" style="131" customWidth="1"/>
    <col min="769" max="769" width="13.28515625" style="131" customWidth="1"/>
    <col min="770" max="770" width="4.5703125" style="131" customWidth="1"/>
    <col min="771" max="771" width="4.7109375" style="131" customWidth="1"/>
    <col min="772" max="773" width="5" style="131" customWidth="1"/>
    <col min="774" max="774" width="5.85546875" style="131" customWidth="1"/>
    <col min="775" max="775" width="5.28515625" style="131" customWidth="1"/>
    <col min="776" max="776" width="6.140625" style="131" customWidth="1"/>
    <col min="777" max="777" width="5.28515625" style="131" customWidth="1"/>
    <col min="778" max="778" width="4.7109375" style="131" customWidth="1"/>
    <col min="779" max="779" width="5" style="131" customWidth="1"/>
    <col min="780" max="781" width="5.28515625" style="131" customWidth="1"/>
    <col min="782" max="782" width="6.7109375" style="131" customWidth="1"/>
    <col min="783" max="783" width="5.28515625" style="131" customWidth="1"/>
    <col min="784" max="784" width="4.85546875" style="131" customWidth="1"/>
    <col min="785" max="785" width="4.7109375" style="131" customWidth="1"/>
    <col min="786" max="786" width="5.28515625" style="131" customWidth="1"/>
    <col min="787" max="788" width="4.7109375" style="131" customWidth="1"/>
    <col min="789" max="789" width="5.7109375" style="131" customWidth="1"/>
    <col min="790" max="1023" width="9" style="131"/>
    <col min="1024" max="1024" width="4.28515625" style="131" customWidth="1"/>
    <col min="1025" max="1025" width="13.28515625" style="131" customWidth="1"/>
    <col min="1026" max="1026" width="4.5703125" style="131" customWidth="1"/>
    <col min="1027" max="1027" width="4.7109375" style="131" customWidth="1"/>
    <col min="1028" max="1029" width="5" style="131" customWidth="1"/>
    <col min="1030" max="1030" width="5.85546875" style="131" customWidth="1"/>
    <col min="1031" max="1031" width="5.28515625" style="131" customWidth="1"/>
    <col min="1032" max="1032" width="6.140625" style="131" customWidth="1"/>
    <col min="1033" max="1033" width="5.28515625" style="131" customWidth="1"/>
    <col min="1034" max="1034" width="4.7109375" style="131" customWidth="1"/>
    <col min="1035" max="1035" width="5" style="131" customWidth="1"/>
    <col min="1036" max="1037" width="5.28515625" style="131" customWidth="1"/>
    <col min="1038" max="1038" width="6.7109375" style="131" customWidth="1"/>
    <col min="1039" max="1039" width="5.28515625" style="131" customWidth="1"/>
    <col min="1040" max="1040" width="4.85546875" style="131" customWidth="1"/>
    <col min="1041" max="1041" width="4.7109375" style="131" customWidth="1"/>
    <col min="1042" max="1042" width="5.28515625" style="131" customWidth="1"/>
    <col min="1043" max="1044" width="4.7109375" style="131" customWidth="1"/>
    <col min="1045" max="1045" width="5.7109375" style="131" customWidth="1"/>
    <col min="1046" max="1279" width="9" style="131"/>
    <col min="1280" max="1280" width="4.28515625" style="131" customWidth="1"/>
    <col min="1281" max="1281" width="13.28515625" style="131" customWidth="1"/>
    <col min="1282" max="1282" width="4.5703125" style="131" customWidth="1"/>
    <col min="1283" max="1283" width="4.7109375" style="131" customWidth="1"/>
    <col min="1284" max="1285" width="5" style="131" customWidth="1"/>
    <col min="1286" max="1286" width="5.85546875" style="131" customWidth="1"/>
    <col min="1287" max="1287" width="5.28515625" style="131" customWidth="1"/>
    <col min="1288" max="1288" width="6.140625" style="131" customWidth="1"/>
    <col min="1289" max="1289" width="5.28515625" style="131" customWidth="1"/>
    <col min="1290" max="1290" width="4.7109375" style="131" customWidth="1"/>
    <col min="1291" max="1291" width="5" style="131" customWidth="1"/>
    <col min="1292" max="1293" width="5.28515625" style="131" customWidth="1"/>
    <col min="1294" max="1294" width="6.7109375" style="131" customWidth="1"/>
    <col min="1295" max="1295" width="5.28515625" style="131" customWidth="1"/>
    <col min="1296" max="1296" width="4.85546875" style="131" customWidth="1"/>
    <col min="1297" max="1297" width="4.7109375" style="131" customWidth="1"/>
    <col min="1298" max="1298" width="5.28515625" style="131" customWidth="1"/>
    <col min="1299" max="1300" width="4.7109375" style="131" customWidth="1"/>
    <col min="1301" max="1301" width="5.7109375" style="131" customWidth="1"/>
    <col min="1302" max="1535" width="9" style="131"/>
    <col min="1536" max="1536" width="4.28515625" style="131" customWidth="1"/>
    <col min="1537" max="1537" width="13.28515625" style="131" customWidth="1"/>
    <col min="1538" max="1538" width="4.5703125" style="131" customWidth="1"/>
    <col min="1539" max="1539" width="4.7109375" style="131" customWidth="1"/>
    <col min="1540" max="1541" width="5" style="131" customWidth="1"/>
    <col min="1542" max="1542" width="5.85546875" style="131" customWidth="1"/>
    <col min="1543" max="1543" width="5.28515625" style="131" customWidth="1"/>
    <col min="1544" max="1544" width="6.140625" style="131" customWidth="1"/>
    <col min="1545" max="1545" width="5.28515625" style="131" customWidth="1"/>
    <col min="1546" max="1546" width="4.7109375" style="131" customWidth="1"/>
    <col min="1547" max="1547" width="5" style="131" customWidth="1"/>
    <col min="1548" max="1549" width="5.28515625" style="131" customWidth="1"/>
    <col min="1550" max="1550" width="6.7109375" style="131" customWidth="1"/>
    <col min="1551" max="1551" width="5.28515625" style="131" customWidth="1"/>
    <col min="1552" max="1552" width="4.85546875" style="131" customWidth="1"/>
    <col min="1553" max="1553" width="4.7109375" style="131" customWidth="1"/>
    <col min="1554" max="1554" width="5.28515625" style="131" customWidth="1"/>
    <col min="1555" max="1556" width="4.7109375" style="131" customWidth="1"/>
    <col min="1557" max="1557" width="5.7109375" style="131" customWidth="1"/>
    <col min="1558" max="1791" width="9" style="131"/>
    <col min="1792" max="1792" width="4.28515625" style="131" customWidth="1"/>
    <col min="1793" max="1793" width="13.28515625" style="131" customWidth="1"/>
    <col min="1794" max="1794" width="4.5703125" style="131" customWidth="1"/>
    <col min="1795" max="1795" width="4.7109375" style="131" customWidth="1"/>
    <col min="1796" max="1797" width="5" style="131" customWidth="1"/>
    <col min="1798" max="1798" width="5.85546875" style="131" customWidth="1"/>
    <col min="1799" max="1799" width="5.28515625" style="131" customWidth="1"/>
    <col min="1800" max="1800" width="6.140625" style="131" customWidth="1"/>
    <col min="1801" max="1801" width="5.28515625" style="131" customWidth="1"/>
    <col min="1802" max="1802" width="4.7109375" style="131" customWidth="1"/>
    <col min="1803" max="1803" width="5" style="131" customWidth="1"/>
    <col min="1804" max="1805" width="5.28515625" style="131" customWidth="1"/>
    <col min="1806" max="1806" width="6.7109375" style="131" customWidth="1"/>
    <col min="1807" max="1807" width="5.28515625" style="131" customWidth="1"/>
    <col min="1808" max="1808" width="4.85546875" style="131" customWidth="1"/>
    <col min="1809" max="1809" width="4.7109375" style="131" customWidth="1"/>
    <col min="1810" max="1810" width="5.28515625" style="131" customWidth="1"/>
    <col min="1811" max="1812" width="4.7109375" style="131" customWidth="1"/>
    <col min="1813" max="1813" width="5.7109375" style="131" customWidth="1"/>
    <col min="1814" max="2047" width="9" style="131"/>
    <col min="2048" max="2048" width="4.28515625" style="131" customWidth="1"/>
    <col min="2049" max="2049" width="13.28515625" style="131" customWidth="1"/>
    <col min="2050" max="2050" width="4.5703125" style="131" customWidth="1"/>
    <col min="2051" max="2051" width="4.7109375" style="131" customWidth="1"/>
    <col min="2052" max="2053" width="5" style="131" customWidth="1"/>
    <col min="2054" max="2054" width="5.85546875" style="131" customWidth="1"/>
    <col min="2055" max="2055" width="5.28515625" style="131" customWidth="1"/>
    <col min="2056" max="2056" width="6.140625" style="131" customWidth="1"/>
    <col min="2057" max="2057" width="5.28515625" style="131" customWidth="1"/>
    <col min="2058" max="2058" width="4.7109375" style="131" customWidth="1"/>
    <col min="2059" max="2059" width="5" style="131" customWidth="1"/>
    <col min="2060" max="2061" width="5.28515625" style="131" customWidth="1"/>
    <col min="2062" max="2062" width="6.7109375" style="131" customWidth="1"/>
    <col min="2063" max="2063" width="5.28515625" style="131" customWidth="1"/>
    <col min="2064" max="2064" width="4.85546875" style="131" customWidth="1"/>
    <col min="2065" max="2065" width="4.7109375" style="131" customWidth="1"/>
    <col min="2066" max="2066" width="5.28515625" style="131" customWidth="1"/>
    <col min="2067" max="2068" width="4.7109375" style="131" customWidth="1"/>
    <col min="2069" max="2069" width="5.7109375" style="131" customWidth="1"/>
    <col min="2070" max="2303" width="9" style="131"/>
    <col min="2304" max="2304" width="4.28515625" style="131" customWidth="1"/>
    <col min="2305" max="2305" width="13.28515625" style="131" customWidth="1"/>
    <col min="2306" max="2306" width="4.5703125" style="131" customWidth="1"/>
    <col min="2307" max="2307" width="4.7109375" style="131" customWidth="1"/>
    <col min="2308" max="2309" width="5" style="131" customWidth="1"/>
    <col min="2310" max="2310" width="5.85546875" style="131" customWidth="1"/>
    <col min="2311" max="2311" width="5.28515625" style="131" customWidth="1"/>
    <col min="2312" max="2312" width="6.140625" style="131" customWidth="1"/>
    <col min="2313" max="2313" width="5.28515625" style="131" customWidth="1"/>
    <col min="2314" max="2314" width="4.7109375" style="131" customWidth="1"/>
    <col min="2315" max="2315" width="5" style="131" customWidth="1"/>
    <col min="2316" max="2317" width="5.28515625" style="131" customWidth="1"/>
    <col min="2318" max="2318" width="6.7109375" style="131" customWidth="1"/>
    <col min="2319" max="2319" width="5.28515625" style="131" customWidth="1"/>
    <col min="2320" max="2320" width="4.85546875" style="131" customWidth="1"/>
    <col min="2321" max="2321" width="4.7109375" style="131" customWidth="1"/>
    <col min="2322" max="2322" width="5.28515625" style="131" customWidth="1"/>
    <col min="2323" max="2324" width="4.7109375" style="131" customWidth="1"/>
    <col min="2325" max="2325" width="5.7109375" style="131" customWidth="1"/>
    <col min="2326" max="2559" width="9" style="131"/>
    <col min="2560" max="2560" width="4.28515625" style="131" customWidth="1"/>
    <col min="2561" max="2561" width="13.28515625" style="131" customWidth="1"/>
    <col min="2562" max="2562" width="4.5703125" style="131" customWidth="1"/>
    <col min="2563" max="2563" width="4.7109375" style="131" customWidth="1"/>
    <col min="2564" max="2565" width="5" style="131" customWidth="1"/>
    <col min="2566" max="2566" width="5.85546875" style="131" customWidth="1"/>
    <col min="2567" max="2567" width="5.28515625" style="131" customWidth="1"/>
    <col min="2568" max="2568" width="6.140625" style="131" customWidth="1"/>
    <col min="2569" max="2569" width="5.28515625" style="131" customWidth="1"/>
    <col min="2570" max="2570" width="4.7109375" style="131" customWidth="1"/>
    <col min="2571" max="2571" width="5" style="131" customWidth="1"/>
    <col min="2572" max="2573" width="5.28515625" style="131" customWidth="1"/>
    <col min="2574" max="2574" width="6.7109375" style="131" customWidth="1"/>
    <col min="2575" max="2575" width="5.28515625" style="131" customWidth="1"/>
    <col min="2576" max="2576" width="4.85546875" style="131" customWidth="1"/>
    <col min="2577" max="2577" width="4.7109375" style="131" customWidth="1"/>
    <col min="2578" max="2578" width="5.28515625" style="131" customWidth="1"/>
    <col min="2579" max="2580" width="4.7109375" style="131" customWidth="1"/>
    <col min="2581" max="2581" width="5.7109375" style="131" customWidth="1"/>
    <col min="2582" max="2815" width="9" style="131"/>
    <col min="2816" max="2816" width="4.28515625" style="131" customWidth="1"/>
    <col min="2817" max="2817" width="13.28515625" style="131" customWidth="1"/>
    <col min="2818" max="2818" width="4.5703125" style="131" customWidth="1"/>
    <col min="2819" max="2819" width="4.7109375" style="131" customWidth="1"/>
    <col min="2820" max="2821" width="5" style="131" customWidth="1"/>
    <col min="2822" max="2822" width="5.85546875" style="131" customWidth="1"/>
    <col min="2823" max="2823" width="5.28515625" style="131" customWidth="1"/>
    <col min="2824" max="2824" width="6.140625" style="131" customWidth="1"/>
    <col min="2825" max="2825" width="5.28515625" style="131" customWidth="1"/>
    <col min="2826" max="2826" width="4.7109375" style="131" customWidth="1"/>
    <col min="2827" max="2827" width="5" style="131" customWidth="1"/>
    <col min="2828" max="2829" width="5.28515625" style="131" customWidth="1"/>
    <col min="2830" max="2830" width="6.7109375" style="131" customWidth="1"/>
    <col min="2831" max="2831" width="5.28515625" style="131" customWidth="1"/>
    <col min="2832" max="2832" width="4.85546875" style="131" customWidth="1"/>
    <col min="2833" max="2833" width="4.7109375" style="131" customWidth="1"/>
    <col min="2834" max="2834" width="5.28515625" style="131" customWidth="1"/>
    <col min="2835" max="2836" width="4.7109375" style="131" customWidth="1"/>
    <col min="2837" max="2837" width="5.7109375" style="131" customWidth="1"/>
    <col min="2838" max="3071" width="9" style="131"/>
    <col min="3072" max="3072" width="4.28515625" style="131" customWidth="1"/>
    <col min="3073" max="3073" width="13.28515625" style="131" customWidth="1"/>
    <col min="3074" max="3074" width="4.5703125" style="131" customWidth="1"/>
    <col min="3075" max="3075" width="4.7109375" style="131" customWidth="1"/>
    <col min="3076" max="3077" width="5" style="131" customWidth="1"/>
    <col min="3078" max="3078" width="5.85546875" style="131" customWidth="1"/>
    <col min="3079" max="3079" width="5.28515625" style="131" customWidth="1"/>
    <col min="3080" max="3080" width="6.140625" style="131" customWidth="1"/>
    <col min="3081" max="3081" width="5.28515625" style="131" customWidth="1"/>
    <col min="3082" max="3082" width="4.7109375" style="131" customWidth="1"/>
    <col min="3083" max="3083" width="5" style="131" customWidth="1"/>
    <col min="3084" max="3085" width="5.28515625" style="131" customWidth="1"/>
    <col min="3086" max="3086" width="6.7109375" style="131" customWidth="1"/>
    <col min="3087" max="3087" width="5.28515625" style="131" customWidth="1"/>
    <col min="3088" max="3088" width="4.85546875" style="131" customWidth="1"/>
    <col min="3089" max="3089" width="4.7109375" style="131" customWidth="1"/>
    <col min="3090" max="3090" width="5.28515625" style="131" customWidth="1"/>
    <col min="3091" max="3092" width="4.7109375" style="131" customWidth="1"/>
    <col min="3093" max="3093" width="5.7109375" style="131" customWidth="1"/>
    <col min="3094" max="3327" width="9" style="131"/>
    <col min="3328" max="3328" width="4.28515625" style="131" customWidth="1"/>
    <col min="3329" max="3329" width="13.28515625" style="131" customWidth="1"/>
    <col min="3330" max="3330" width="4.5703125" style="131" customWidth="1"/>
    <col min="3331" max="3331" width="4.7109375" style="131" customWidth="1"/>
    <col min="3332" max="3333" width="5" style="131" customWidth="1"/>
    <col min="3334" max="3334" width="5.85546875" style="131" customWidth="1"/>
    <col min="3335" max="3335" width="5.28515625" style="131" customWidth="1"/>
    <col min="3336" max="3336" width="6.140625" style="131" customWidth="1"/>
    <col min="3337" max="3337" width="5.28515625" style="131" customWidth="1"/>
    <col min="3338" max="3338" width="4.7109375" style="131" customWidth="1"/>
    <col min="3339" max="3339" width="5" style="131" customWidth="1"/>
    <col min="3340" max="3341" width="5.28515625" style="131" customWidth="1"/>
    <col min="3342" max="3342" width="6.7109375" style="131" customWidth="1"/>
    <col min="3343" max="3343" width="5.28515625" style="131" customWidth="1"/>
    <col min="3344" max="3344" width="4.85546875" style="131" customWidth="1"/>
    <col min="3345" max="3345" width="4.7109375" style="131" customWidth="1"/>
    <col min="3346" max="3346" width="5.28515625" style="131" customWidth="1"/>
    <col min="3347" max="3348" width="4.7109375" style="131" customWidth="1"/>
    <col min="3349" max="3349" width="5.7109375" style="131" customWidth="1"/>
    <col min="3350" max="3583" width="9" style="131"/>
    <col min="3584" max="3584" width="4.28515625" style="131" customWidth="1"/>
    <col min="3585" max="3585" width="13.28515625" style="131" customWidth="1"/>
    <col min="3586" max="3586" width="4.5703125" style="131" customWidth="1"/>
    <col min="3587" max="3587" width="4.7109375" style="131" customWidth="1"/>
    <col min="3588" max="3589" width="5" style="131" customWidth="1"/>
    <col min="3590" max="3590" width="5.85546875" style="131" customWidth="1"/>
    <col min="3591" max="3591" width="5.28515625" style="131" customWidth="1"/>
    <col min="3592" max="3592" width="6.140625" style="131" customWidth="1"/>
    <col min="3593" max="3593" width="5.28515625" style="131" customWidth="1"/>
    <col min="3594" max="3594" width="4.7109375" style="131" customWidth="1"/>
    <col min="3595" max="3595" width="5" style="131" customWidth="1"/>
    <col min="3596" max="3597" width="5.28515625" style="131" customWidth="1"/>
    <col min="3598" max="3598" width="6.7109375" style="131" customWidth="1"/>
    <col min="3599" max="3599" width="5.28515625" style="131" customWidth="1"/>
    <col min="3600" max="3600" width="4.85546875" style="131" customWidth="1"/>
    <col min="3601" max="3601" width="4.7109375" style="131" customWidth="1"/>
    <col min="3602" max="3602" width="5.28515625" style="131" customWidth="1"/>
    <col min="3603" max="3604" width="4.7109375" style="131" customWidth="1"/>
    <col min="3605" max="3605" width="5.7109375" style="131" customWidth="1"/>
    <col min="3606" max="3839" width="9" style="131"/>
    <col min="3840" max="3840" width="4.28515625" style="131" customWidth="1"/>
    <col min="3841" max="3841" width="13.28515625" style="131" customWidth="1"/>
    <col min="3842" max="3842" width="4.5703125" style="131" customWidth="1"/>
    <col min="3843" max="3843" width="4.7109375" style="131" customWidth="1"/>
    <col min="3844" max="3845" width="5" style="131" customWidth="1"/>
    <col min="3846" max="3846" width="5.85546875" style="131" customWidth="1"/>
    <col min="3847" max="3847" width="5.28515625" style="131" customWidth="1"/>
    <col min="3848" max="3848" width="6.140625" style="131" customWidth="1"/>
    <col min="3849" max="3849" width="5.28515625" style="131" customWidth="1"/>
    <col min="3850" max="3850" width="4.7109375" style="131" customWidth="1"/>
    <col min="3851" max="3851" width="5" style="131" customWidth="1"/>
    <col min="3852" max="3853" width="5.28515625" style="131" customWidth="1"/>
    <col min="3854" max="3854" width="6.7109375" style="131" customWidth="1"/>
    <col min="3855" max="3855" width="5.28515625" style="131" customWidth="1"/>
    <col min="3856" max="3856" width="4.85546875" style="131" customWidth="1"/>
    <col min="3857" max="3857" width="4.7109375" style="131" customWidth="1"/>
    <col min="3858" max="3858" width="5.28515625" style="131" customWidth="1"/>
    <col min="3859" max="3860" width="4.7109375" style="131" customWidth="1"/>
    <col min="3861" max="3861" width="5.7109375" style="131" customWidth="1"/>
    <col min="3862" max="4095" width="9" style="131"/>
    <col min="4096" max="4096" width="4.28515625" style="131" customWidth="1"/>
    <col min="4097" max="4097" width="13.28515625" style="131" customWidth="1"/>
    <col min="4098" max="4098" width="4.5703125" style="131" customWidth="1"/>
    <col min="4099" max="4099" width="4.7109375" style="131" customWidth="1"/>
    <col min="4100" max="4101" width="5" style="131" customWidth="1"/>
    <col min="4102" max="4102" width="5.85546875" style="131" customWidth="1"/>
    <col min="4103" max="4103" width="5.28515625" style="131" customWidth="1"/>
    <col min="4104" max="4104" width="6.140625" style="131" customWidth="1"/>
    <col min="4105" max="4105" width="5.28515625" style="131" customWidth="1"/>
    <col min="4106" max="4106" width="4.7109375" style="131" customWidth="1"/>
    <col min="4107" max="4107" width="5" style="131" customWidth="1"/>
    <col min="4108" max="4109" width="5.28515625" style="131" customWidth="1"/>
    <col min="4110" max="4110" width="6.7109375" style="131" customWidth="1"/>
    <col min="4111" max="4111" width="5.28515625" style="131" customWidth="1"/>
    <col min="4112" max="4112" width="4.85546875" style="131" customWidth="1"/>
    <col min="4113" max="4113" width="4.7109375" style="131" customWidth="1"/>
    <col min="4114" max="4114" width="5.28515625" style="131" customWidth="1"/>
    <col min="4115" max="4116" width="4.7109375" style="131" customWidth="1"/>
    <col min="4117" max="4117" width="5.7109375" style="131" customWidth="1"/>
    <col min="4118" max="4351" width="9" style="131"/>
    <col min="4352" max="4352" width="4.28515625" style="131" customWidth="1"/>
    <col min="4353" max="4353" width="13.28515625" style="131" customWidth="1"/>
    <col min="4354" max="4354" width="4.5703125" style="131" customWidth="1"/>
    <col min="4355" max="4355" width="4.7109375" style="131" customWidth="1"/>
    <col min="4356" max="4357" width="5" style="131" customWidth="1"/>
    <col min="4358" max="4358" width="5.85546875" style="131" customWidth="1"/>
    <col min="4359" max="4359" width="5.28515625" style="131" customWidth="1"/>
    <col min="4360" max="4360" width="6.140625" style="131" customWidth="1"/>
    <col min="4361" max="4361" width="5.28515625" style="131" customWidth="1"/>
    <col min="4362" max="4362" width="4.7109375" style="131" customWidth="1"/>
    <col min="4363" max="4363" width="5" style="131" customWidth="1"/>
    <col min="4364" max="4365" width="5.28515625" style="131" customWidth="1"/>
    <col min="4366" max="4366" width="6.7109375" style="131" customWidth="1"/>
    <col min="4367" max="4367" width="5.28515625" style="131" customWidth="1"/>
    <col min="4368" max="4368" width="4.85546875" style="131" customWidth="1"/>
    <col min="4369" max="4369" width="4.7109375" style="131" customWidth="1"/>
    <col min="4370" max="4370" width="5.28515625" style="131" customWidth="1"/>
    <col min="4371" max="4372" width="4.7109375" style="131" customWidth="1"/>
    <col min="4373" max="4373" width="5.7109375" style="131" customWidth="1"/>
    <col min="4374" max="4607" width="9" style="131"/>
    <col min="4608" max="4608" width="4.28515625" style="131" customWidth="1"/>
    <col min="4609" max="4609" width="13.28515625" style="131" customWidth="1"/>
    <col min="4610" max="4610" width="4.5703125" style="131" customWidth="1"/>
    <col min="4611" max="4611" width="4.7109375" style="131" customWidth="1"/>
    <col min="4612" max="4613" width="5" style="131" customWidth="1"/>
    <col min="4614" max="4614" width="5.85546875" style="131" customWidth="1"/>
    <col min="4615" max="4615" width="5.28515625" style="131" customWidth="1"/>
    <col min="4616" max="4616" width="6.140625" style="131" customWidth="1"/>
    <col min="4617" max="4617" width="5.28515625" style="131" customWidth="1"/>
    <col min="4618" max="4618" width="4.7109375" style="131" customWidth="1"/>
    <col min="4619" max="4619" width="5" style="131" customWidth="1"/>
    <col min="4620" max="4621" width="5.28515625" style="131" customWidth="1"/>
    <col min="4622" max="4622" width="6.7109375" style="131" customWidth="1"/>
    <col min="4623" max="4623" width="5.28515625" style="131" customWidth="1"/>
    <col min="4624" max="4624" width="4.85546875" style="131" customWidth="1"/>
    <col min="4625" max="4625" width="4.7109375" style="131" customWidth="1"/>
    <col min="4626" max="4626" width="5.28515625" style="131" customWidth="1"/>
    <col min="4627" max="4628" width="4.7109375" style="131" customWidth="1"/>
    <col min="4629" max="4629" width="5.7109375" style="131" customWidth="1"/>
    <col min="4630" max="4863" width="9" style="131"/>
    <col min="4864" max="4864" width="4.28515625" style="131" customWidth="1"/>
    <col min="4865" max="4865" width="13.28515625" style="131" customWidth="1"/>
    <col min="4866" max="4866" width="4.5703125" style="131" customWidth="1"/>
    <col min="4867" max="4867" width="4.7109375" style="131" customWidth="1"/>
    <col min="4868" max="4869" width="5" style="131" customWidth="1"/>
    <col min="4870" max="4870" width="5.85546875" style="131" customWidth="1"/>
    <col min="4871" max="4871" width="5.28515625" style="131" customWidth="1"/>
    <col min="4872" max="4872" width="6.140625" style="131" customWidth="1"/>
    <col min="4873" max="4873" width="5.28515625" style="131" customWidth="1"/>
    <col min="4874" max="4874" width="4.7109375" style="131" customWidth="1"/>
    <col min="4875" max="4875" width="5" style="131" customWidth="1"/>
    <col min="4876" max="4877" width="5.28515625" style="131" customWidth="1"/>
    <col min="4878" max="4878" width="6.7109375" style="131" customWidth="1"/>
    <col min="4879" max="4879" width="5.28515625" style="131" customWidth="1"/>
    <col min="4880" max="4880" width="4.85546875" style="131" customWidth="1"/>
    <col min="4881" max="4881" width="4.7109375" style="131" customWidth="1"/>
    <col min="4882" max="4882" width="5.28515625" style="131" customWidth="1"/>
    <col min="4883" max="4884" width="4.7109375" style="131" customWidth="1"/>
    <col min="4885" max="4885" width="5.7109375" style="131" customWidth="1"/>
    <col min="4886" max="5119" width="9" style="131"/>
    <col min="5120" max="5120" width="4.28515625" style="131" customWidth="1"/>
    <col min="5121" max="5121" width="13.28515625" style="131" customWidth="1"/>
    <col min="5122" max="5122" width="4.5703125" style="131" customWidth="1"/>
    <col min="5123" max="5123" width="4.7109375" style="131" customWidth="1"/>
    <col min="5124" max="5125" width="5" style="131" customWidth="1"/>
    <col min="5126" max="5126" width="5.85546875" style="131" customWidth="1"/>
    <col min="5127" max="5127" width="5.28515625" style="131" customWidth="1"/>
    <col min="5128" max="5128" width="6.140625" style="131" customWidth="1"/>
    <col min="5129" max="5129" width="5.28515625" style="131" customWidth="1"/>
    <col min="5130" max="5130" width="4.7109375" style="131" customWidth="1"/>
    <col min="5131" max="5131" width="5" style="131" customWidth="1"/>
    <col min="5132" max="5133" width="5.28515625" style="131" customWidth="1"/>
    <col min="5134" max="5134" width="6.7109375" style="131" customWidth="1"/>
    <col min="5135" max="5135" width="5.28515625" style="131" customWidth="1"/>
    <col min="5136" max="5136" width="4.85546875" style="131" customWidth="1"/>
    <col min="5137" max="5137" width="4.7109375" style="131" customWidth="1"/>
    <col min="5138" max="5138" width="5.28515625" style="131" customWidth="1"/>
    <col min="5139" max="5140" width="4.7109375" style="131" customWidth="1"/>
    <col min="5141" max="5141" width="5.7109375" style="131" customWidth="1"/>
    <col min="5142" max="5375" width="9" style="131"/>
    <col min="5376" max="5376" width="4.28515625" style="131" customWidth="1"/>
    <col min="5377" max="5377" width="13.28515625" style="131" customWidth="1"/>
    <col min="5378" max="5378" width="4.5703125" style="131" customWidth="1"/>
    <col min="5379" max="5379" width="4.7109375" style="131" customWidth="1"/>
    <col min="5380" max="5381" width="5" style="131" customWidth="1"/>
    <col min="5382" max="5382" width="5.85546875" style="131" customWidth="1"/>
    <col min="5383" max="5383" width="5.28515625" style="131" customWidth="1"/>
    <col min="5384" max="5384" width="6.140625" style="131" customWidth="1"/>
    <col min="5385" max="5385" width="5.28515625" style="131" customWidth="1"/>
    <col min="5386" max="5386" width="4.7109375" style="131" customWidth="1"/>
    <col min="5387" max="5387" width="5" style="131" customWidth="1"/>
    <col min="5388" max="5389" width="5.28515625" style="131" customWidth="1"/>
    <col min="5390" max="5390" width="6.7109375" style="131" customWidth="1"/>
    <col min="5391" max="5391" width="5.28515625" style="131" customWidth="1"/>
    <col min="5392" max="5392" width="4.85546875" style="131" customWidth="1"/>
    <col min="5393" max="5393" width="4.7109375" style="131" customWidth="1"/>
    <col min="5394" max="5394" width="5.28515625" style="131" customWidth="1"/>
    <col min="5395" max="5396" width="4.7109375" style="131" customWidth="1"/>
    <col min="5397" max="5397" width="5.7109375" style="131" customWidth="1"/>
    <col min="5398" max="5631" width="9" style="131"/>
    <col min="5632" max="5632" width="4.28515625" style="131" customWidth="1"/>
    <col min="5633" max="5633" width="13.28515625" style="131" customWidth="1"/>
    <col min="5634" max="5634" width="4.5703125" style="131" customWidth="1"/>
    <col min="5635" max="5635" width="4.7109375" style="131" customWidth="1"/>
    <col min="5636" max="5637" width="5" style="131" customWidth="1"/>
    <col min="5638" max="5638" width="5.85546875" style="131" customWidth="1"/>
    <col min="5639" max="5639" width="5.28515625" style="131" customWidth="1"/>
    <col min="5640" max="5640" width="6.140625" style="131" customWidth="1"/>
    <col min="5641" max="5641" width="5.28515625" style="131" customWidth="1"/>
    <col min="5642" max="5642" width="4.7109375" style="131" customWidth="1"/>
    <col min="5643" max="5643" width="5" style="131" customWidth="1"/>
    <col min="5644" max="5645" width="5.28515625" style="131" customWidth="1"/>
    <col min="5646" max="5646" width="6.7109375" style="131" customWidth="1"/>
    <col min="5647" max="5647" width="5.28515625" style="131" customWidth="1"/>
    <col min="5648" max="5648" width="4.85546875" style="131" customWidth="1"/>
    <col min="5649" max="5649" width="4.7109375" style="131" customWidth="1"/>
    <col min="5650" max="5650" width="5.28515625" style="131" customWidth="1"/>
    <col min="5651" max="5652" width="4.7109375" style="131" customWidth="1"/>
    <col min="5653" max="5653" width="5.7109375" style="131" customWidth="1"/>
    <col min="5654" max="5887" width="9" style="131"/>
    <col min="5888" max="5888" width="4.28515625" style="131" customWidth="1"/>
    <col min="5889" max="5889" width="13.28515625" style="131" customWidth="1"/>
    <col min="5890" max="5890" width="4.5703125" style="131" customWidth="1"/>
    <col min="5891" max="5891" width="4.7109375" style="131" customWidth="1"/>
    <col min="5892" max="5893" width="5" style="131" customWidth="1"/>
    <col min="5894" max="5894" width="5.85546875" style="131" customWidth="1"/>
    <col min="5895" max="5895" width="5.28515625" style="131" customWidth="1"/>
    <col min="5896" max="5896" width="6.140625" style="131" customWidth="1"/>
    <col min="5897" max="5897" width="5.28515625" style="131" customWidth="1"/>
    <col min="5898" max="5898" width="4.7109375" style="131" customWidth="1"/>
    <col min="5899" max="5899" width="5" style="131" customWidth="1"/>
    <col min="5900" max="5901" width="5.28515625" style="131" customWidth="1"/>
    <col min="5902" max="5902" width="6.7109375" style="131" customWidth="1"/>
    <col min="5903" max="5903" width="5.28515625" style="131" customWidth="1"/>
    <col min="5904" max="5904" width="4.85546875" style="131" customWidth="1"/>
    <col min="5905" max="5905" width="4.7109375" style="131" customWidth="1"/>
    <col min="5906" max="5906" width="5.28515625" style="131" customWidth="1"/>
    <col min="5907" max="5908" width="4.7109375" style="131" customWidth="1"/>
    <col min="5909" max="5909" width="5.7109375" style="131" customWidth="1"/>
    <col min="5910" max="6143" width="9" style="131"/>
    <col min="6144" max="6144" width="4.28515625" style="131" customWidth="1"/>
    <col min="6145" max="6145" width="13.28515625" style="131" customWidth="1"/>
    <col min="6146" max="6146" width="4.5703125" style="131" customWidth="1"/>
    <col min="6147" max="6147" width="4.7109375" style="131" customWidth="1"/>
    <col min="6148" max="6149" width="5" style="131" customWidth="1"/>
    <col min="6150" max="6150" width="5.85546875" style="131" customWidth="1"/>
    <col min="6151" max="6151" width="5.28515625" style="131" customWidth="1"/>
    <col min="6152" max="6152" width="6.140625" style="131" customWidth="1"/>
    <col min="6153" max="6153" width="5.28515625" style="131" customWidth="1"/>
    <col min="6154" max="6154" width="4.7109375" style="131" customWidth="1"/>
    <col min="6155" max="6155" width="5" style="131" customWidth="1"/>
    <col min="6156" max="6157" width="5.28515625" style="131" customWidth="1"/>
    <col min="6158" max="6158" width="6.7109375" style="131" customWidth="1"/>
    <col min="6159" max="6159" width="5.28515625" style="131" customWidth="1"/>
    <col min="6160" max="6160" width="4.85546875" style="131" customWidth="1"/>
    <col min="6161" max="6161" width="4.7109375" style="131" customWidth="1"/>
    <col min="6162" max="6162" width="5.28515625" style="131" customWidth="1"/>
    <col min="6163" max="6164" width="4.7109375" style="131" customWidth="1"/>
    <col min="6165" max="6165" width="5.7109375" style="131" customWidth="1"/>
    <col min="6166" max="6399" width="9" style="131"/>
    <col min="6400" max="6400" width="4.28515625" style="131" customWidth="1"/>
    <col min="6401" max="6401" width="13.28515625" style="131" customWidth="1"/>
    <col min="6402" max="6402" width="4.5703125" style="131" customWidth="1"/>
    <col min="6403" max="6403" width="4.7109375" style="131" customWidth="1"/>
    <col min="6404" max="6405" width="5" style="131" customWidth="1"/>
    <col min="6406" max="6406" width="5.85546875" style="131" customWidth="1"/>
    <col min="6407" max="6407" width="5.28515625" style="131" customWidth="1"/>
    <col min="6408" max="6408" width="6.140625" style="131" customWidth="1"/>
    <col min="6409" max="6409" width="5.28515625" style="131" customWidth="1"/>
    <col min="6410" max="6410" width="4.7109375" style="131" customWidth="1"/>
    <col min="6411" max="6411" width="5" style="131" customWidth="1"/>
    <col min="6412" max="6413" width="5.28515625" style="131" customWidth="1"/>
    <col min="6414" max="6414" width="6.7109375" style="131" customWidth="1"/>
    <col min="6415" max="6415" width="5.28515625" style="131" customWidth="1"/>
    <col min="6416" max="6416" width="4.85546875" style="131" customWidth="1"/>
    <col min="6417" max="6417" width="4.7109375" style="131" customWidth="1"/>
    <col min="6418" max="6418" width="5.28515625" style="131" customWidth="1"/>
    <col min="6419" max="6420" width="4.7109375" style="131" customWidth="1"/>
    <col min="6421" max="6421" width="5.7109375" style="131" customWidth="1"/>
    <col min="6422" max="6655" width="9" style="131"/>
    <col min="6656" max="6656" width="4.28515625" style="131" customWidth="1"/>
    <col min="6657" max="6657" width="13.28515625" style="131" customWidth="1"/>
    <col min="6658" max="6658" width="4.5703125" style="131" customWidth="1"/>
    <col min="6659" max="6659" width="4.7109375" style="131" customWidth="1"/>
    <col min="6660" max="6661" width="5" style="131" customWidth="1"/>
    <col min="6662" max="6662" width="5.85546875" style="131" customWidth="1"/>
    <col min="6663" max="6663" width="5.28515625" style="131" customWidth="1"/>
    <col min="6664" max="6664" width="6.140625" style="131" customWidth="1"/>
    <col min="6665" max="6665" width="5.28515625" style="131" customWidth="1"/>
    <col min="6666" max="6666" width="4.7109375" style="131" customWidth="1"/>
    <col min="6667" max="6667" width="5" style="131" customWidth="1"/>
    <col min="6668" max="6669" width="5.28515625" style="131" customWidth="1"/>
    <col min="6670" max="6670" width="6.7109375" style="131" customWidth="1"/>
    <col min="6671" max="6671" width="5.28515625" style="131" customWidth="1"/>
    <col min="6672" max="6672" width="4.85546875" style="131" customWidth="1"/>
    <col min="6673" max="6673" width="4.7109375" style="131" customWidth="1"/>
    <col min="6674" max="6674" width="5.28515625" style="131" customWidth="1"/>
    <col min="6675" max="6676" width="4.7109375" style="131" customWidth="1"/>
    <col min="6677" max="6677" width="5.7109375" style="131" customWidth="1"/>
    <col min="6678" max="6911" width="9" style="131"/>
    <col min="6912" max="6912" width="4.28515625" style="131" customWidth="1"/>
    <col min="6913" max="6913" width="13.28515625" style="131" customWidth="1"/>
    <col min="6914" max="6914" width="4.5703125" style="131" customWidth="1"/>
    <col min="6915" max="6915" width="4.7109375" style="131" customWidth="1"/>
    <col min="6916" max="6917" width="5" style="131" customWidth="1"/>
    <col min="6918" max="6918" width="5.85546875" style="131" customWidth="1"/>
    <col min="6919" max="6919" width="5.28515625" style="131" customWidth="1"/>
    <col min="6920" max="6920" width="6.140625" style="131" customWidth="1"/>
    <col min="6921" max="6921" width="5.28515625" style="131" customWidth="1"/>
    <col min="6922" max="6922" width="4.7109375" style="131" customWidth="1"/>
    <col min="6923" max="6923" width="5" style="131" customWidth="1"/>
    <col min="6924" max="6925" width="5.28515625" style="131" customWidth="1"/>
    <col min="6926" max="6926" width="6.7109375" style="131" customWidth="1"/>
    <col min="6927" max="6927" width="5.28515625" style="131" customWidth="1"/>
    <col min="6928" max="6928" width="4.85546875" style="131" customWidth="1"/>
    <col min="6929" max="6929" width="4.7109375" style="131" customWidth="1"/>
    <col min="6930" max="6930" width="5.28515625" style="131" customWidth="1"/>
    <col min="6931" max="6932" width="4.7109375" style="131" customWidth="1"/>
    <col min="6933" max="6933" width="5.7109375" style="131" customWidth="1"/>
    <col min="6934" max="7167" width="9" style="131"/>
    <col min="7168" max="7168" width="4.28515625" style="131" customWidth="1"/>
    <col min="7169" max="7169" width="13.28515625" style="131" customWidth="1"/>
    <col min="7170" max="7170" width="4.5703125" style="131" customWidth="1"/>
    <col min="7171" max="7171" width="4.7109375" style="131" customWidth="1"/>
    <col min="7172" max="7173" width="5" style="131" customWidth="1"/>
    <col min="7174" max="7174" width="5.85546875" style="131" customWidth="1"/>
    <col min="7175" max="7175" width="5.28515625" style="131" customWidth="1"/>
    <col min="7176" max="7176" width="6.140625" style="131" customWidth="1"/>
    <col min="7177" max="7177" width="5.28515625" style="131" customWidth="1"/>
    <col min="7178" max="7178" width="4.7109375" style="131" customWidth="1"/>
    <col min="7179" max="7179" width="5" style="131" customWidth="1"/>
    <col min="7180" max="7181" width="5.28515625" style="131" customWidth="1"/>
    <col min="7182" max="7182" width="6.7109375" style="131" customWidth="1"/>
    <col min="7183" max="7183" width="5.28515625" style="131" customWidth="1"/>
    <col min="7184" max="7184" width="4.85546875" style="131" customWidth="1"/>
    <col min="7185" max="7185" width="4.7109375" style="131" customWidth="1"/>
    <col min="7186" max="7186" width="5.28515625" style="131" customWidth="1"/>
    <col min="7187" max="7188" width="4.7109375" style="131" customWidth="1"/>
    <col min="7189" max="7189" width="5.7109375" style="131" customWidth="1"/>
    <col min="7190" max="7423" width="9" style="131"/>
    <col min="7424" max="7424" width="4.28515625" style="131" customWidth="1"/>
    <col min="7425" max="7425" width="13.28515625" style="131" customWidth="1"/>
    <col min="7426" max="7426" width="4.5703125" style="131" customWidth="1"/>
    <col min="7427" max="7427" width="4.7109375" style="131" customWidth="1"/>
    <col min="7428" max="7429" width="5" style="131" customWidth="1"/>
    <col min="7430" max="7430" width="5.85546875" style="131" customWidth="1"/>
    <col min="7431" max="7431" width="5.28515625" style="131" customWidth="1"/>
    <col min="7432" max="7432" width="6.140625" style="131" customWidth="1"/>
    <col min="7433" max="7433" width="5.28515625" style="131" customWidth="1"/>
    <col min="7434" max="7434" width="4.7109375" style="131" customWidth="1"/>
    <col min="7435" max="7435" width="5" style="131" customWidth="1"/>
    <col min="7436" max="7437" width="5.28515625" style="131" customWidth="1"/>
    <col min="7438" max="7438" width="6.7109375" style="131" customWidth="1"/>
    <col min="7439" max="7439" width="5.28515625" style="131" customWidth="1"/>
    <col min="7440" max="7440" width="4.85546875" style="131" customWidth="1"/>
    <col min="7441" max="7441" width="4.7109375" style="131" customWidth="1"/>
    <col min="7442" max="7442" width="5.28515625" style="131" customWidth="1"/>
    <col min="7443" max="7444" width="4.7109375" style="131" customWidth="1"/>
    <col min="7445" max="7445" width="5.7109375" style="131" customWidth="1"/>
    <col min="7446" max="7679" width="9" style="131"/>
    <col min="7680" max="7680" width="4.28515625" style="131" customWidth="1"/>
    <col min="7681" max="7681" width="13.28515625" style="131" customWidth="1"/>
    <col min="7682" max="7682" width="4.5703125" style="131" customWidth="1"/>
    <col min="7683" max="7683" width="4.7109375" style="131" customWidth="1"/>
    <col min="7684" max="7685" width="5" style="131" customWidth="1"/>
    <col min="7686" max="7686" width="5.85546875" style="131" customWidth="1"/>
    <col min="7687" max="7687" width="5.28515625" style="131" customWidth="1"/>
    <col min="7688" max="7688" width="6.140625" style="131" customWidth="1"/>
    <col min="7689" max="7689" width="5.28515625" style="131" customWidth="1"/>
    <col min="7690" max="7690" width="4.7109375" style="131" customWidth="1"/>
    <col min="7691" max="7691" width="5" style="131" customWidth="1"/>
    <col min="7692" max="7693" width="5.28515625" style="131" customWidth="1"/>
    <col min="7694" max="7694" width="6.7109375" style="131" customWidth="1"/>
    <col min="7695" max="7695" width="5.28515625" style="131" customWidth="1"/>
    <col min="7696" max="7696" width="4.85546875" style="131" customWidth="1"/>
    <col min="7697" max="7697" width="4.7109375" style="131" customWidth="1"/>
    <col min="7698" max="7698" width="5.28515625" style="131" customWidth="1"/>
    <col min="7699" max="7700" width="4.7109375" style="131" customWidth="1"/>
    <col min="7701" max="7701" width="5.7109375" style="131" customWidth="1"/>
    <col min="7702" max="7935" width="9" style="131"/>
    <col min="7936" max="7936" width="4.28515625" style="131" customWidth="1"/>
    <col min="7937" max="7937" width="13.28515625" style="131" customWidth="1"/>
    <col min="7938" max="7938" width="4.5703125" style="131" customWidth="1"/>
    <col min="7939" max="7939" width="4.7109375" style="131" customWidth="1"/>
    <col min="7940" max="7941" width="5" style="131" customWidth="1"/>
    <col min="7942" max="7942" width="5.85546875" style="131" customWidth="1"/>
    <col min="7943" max="7943" width="5.28515625" style="131" customWidth="1"/>
    <col min="7944" max="7944" width="6.140625" style="131" customWidth="1"/>
    <col min="7945" max="7945" width="5.28515625" style="131" customWidth="1"/>
    <col min="7946" max="7946" width="4.7109375" style="131" customWidth="1"/>
    <col min="7947" max="7947" width="5" style="131" customWidth="1"/>
    <col min="7948" max="7949" width="5.28515625" style="131" customWidth="1"/>
    <col min="7950" max="7950" width="6.7109375" style="131" customWidth="1"/>
    <col min="7951" max="7951" width="5.28515625" style="131" customWidth="1"/>
    <col min="7952" max="7952" width="4.85546875" style="131" customWidth="1"/>
    <col min="7953" max="7953" width="4.7109375" style="131" customWidth="1"/>
    <col min="7954" max="7954" width="5.28515625" style="131" customWidth="1"/>
    <col min="7955" max="7956" width="4.7109375" style="131" customWidth="1"/>
    <col min="7957" max="7957" width="5.7109375" style="131" customWidth="1"/>
    <col min="7958" max="8191" width="9" style="131"/>
    <col min="8192" max="8192" width="4.28515625" style="131" customWidth="1"/>
    <col min="8193" max="8193" width="13.28515625" style="131" customWidth="1"/>
    <col min="8194" max="8194" width="4.5703125" style="131" customWidth="1"/>
    <col min="8195" max="8195" width="4.7109375" style="131" customWidth="1"/>
    <col min="8196" max="8197" width="5" style="131" customWidth="1"/>
    <col min="8198" max="8198" width="5.85546875" style="131" customWidth="1"/>
    <col min="8199" max="8199" width="5.28515625" style="131" customWidth="1"/>
    <col min="8200" max="8200" width="6.140625" style="131" customWidth="1"/>
    <col min="8201" max="8201" width="5.28515625" style="131" customWidth="1"/>
    <col min="8202" max="8202" width="4.7109375" style="131" customWidth="1"/>
    <col min="8203" max="8203" width="5" style="131" customWidth="1"/>
    <col min="8204" max="8205" width="5.28515625" style="131" customWidth="1"/>
    <col min="8206" max="8206" width="6.7109375" style="131" customWidth="1"/>
    <col min="8207" max="8207" width="5.28515625" style="131" customWidth="1"/>
    <col min="8208" max="8208" width="4.85546875" style="131" customWidth="1"/>
    <col min="8209" max="8209" width="4.7109375" style="131" customWidth="1"/>
    <col min="8210" max="8210" width="5.28515625" style="131" customWidth="1"/>
    <col min="8211" max="8212" width="4.7109375" style="131" customWidth="1"/>
    <col min="8213" max="8213" width="5.7109375" style="131" customWidth="1"/>
    <col min="8214" max="8447" width="9" style="131"/>
    <col min="8448" max="8448" width="4.28515625" style="131" customWidth="1"/>
    <col min="8449" max="8449" width="13.28515625" style="131" customWidth="1"/>
    <col min="8450" max="8450" width="4.5703125" style="131" customWidth="1"/>
    <col min="8451" max="8451" width="4.7109375" style="131" customWidth="1"/>
    <col min="8452" max="8453" width="5" style="131" customWidth="1"/>
    <col min="8454" max="8454" width="5.85546875" style="131" customWidth="1"/>
    <col min="8455" max="8455" width="5.28515625" style="131" customWidth="1"/>
    <col min="8456" max="8456" width="6.140625" style="131" customWidth="1"/>
    <col min="8457" max="8457" width="5.28515625" style="131" customWidth="1"/>
    <col min="8458" max="8458" width="4.7109375" style="131" customWidth="1"/>
    <col min="8459" max="8459" width="5" style="131" customWidth="1"/>
    <col min="8460" max="8461" width="5.28515625" style="131" customWidth="1"/>
    <col min="8462" max="8462" width="6.7109375" style="131" customWidth="1"/>
    <col min="8463" max="8463" width="5.28515625" style="131" customWidth="1"/>
    <col min="8464" max="8464" width="4.85546875" style="131" customWidth="1"/>
    <col min="8465" max="8465" width="4.7109375" style="131" customWidth="1"/>
    <col min="8466" max="8466" width="5.28515625" style="131" customWidth="1"/>
    <col min="8467" max="8468" width="4.7109375" style="131" customWidth="1"/>
    <col min="8469" max="8469" width="5.7109375" style="131" customWidth="1"/>
    <col min="8470" max="8703" width="9" style="131"/>
    <col min="8704" max="8704" width="4.28515625" style="131" customWidth="1"/>
    <col min="8705" max="8705" width="13.28515625" style="131" customWidth="1"/>
    <col min="8706" max="8706" width="4.5703125" style="131" customWidth="1"/>
    <col min="8707" max="8707" width="4.7109375" style="131" customWidth="1"/>
    <col min="8708" max="8709" width="5" style="131" customWidth="1"/>
    <col min="8710" max="8710" width="5.85546875" style="131" customWidth="1"/>
    <col min="8711" max="8711" width="5.28515625" style="131" customWidth="1"/>
    <col min="8712" max="8712" width="6.140625" style="131" customWidth="1"/>
    <col min="8713" max="8713" width="5.28515625" style="131" customWidth="1"/>
    <col min="8714" max="8714" width="4.7109375" style="131" customWidth="1"/>
    <col min="8715" max="8715" width="5" style="131" customWidth="1"/>
    <col min="8716" max="8717" width="5.28515625" style="131" customWidth="1"/>
    <col min="8718" max="8718" width="6.7109375" style="131" customWidth="1"/>
    <col min="8719" max="8719" width="5.28515625" style="131" customWidth="1"/>
    <col min="8720" max="8720" width="4.85546875" style="131" customWidth="1"/>
    <col min="8721" max="8721" width="4.7109375" style="131" customWidth="1"/>
    <col min="8722" max="8722" width="5.28515625" style="131" customWidth="1"/>
    <col min="8723" max="8724" width="4.7109375" style="131" customWidth="1"/>
    <col min="8725" max="8725" width="5.7109375" style="131" customWidth="1"/>
    <col min="8726" max="8959" width="9" style="131"/>
    <col min="8960" max="8960" width="4.28515625" style="131" customWidth="1"/>
    <col min="8961" max="8961" width="13.28515625" style="131" customWidth="1"/>
    <col min="8962" max="8962" width="4.5703125" style="131" customWidth="1"/>
    <col min="8963" max="8963" width="4.7109375" style="131" customWidth="1"/>
    <col min="8964" max="8965" width="5" style="131" customWidth="1"/>
    <col min="8966" max="8966" width="5.85546875" style="131" customWidth="1"/>
    <col min="8967" max="8967" width="5.28515625" style="131" customWidth="1"/>
    <col min="8968" max="8968" width="6.140625" style="131" customWidth="1"/>
    <col min="8969" max="8969" width="5.28515625" style="131" customWidth="1"/>
    <col min="8970" max="8970" width="4.7109375" style="131" customWidth="1"/>
    <col min="8971" max="8971" width="5" style="131" customWidth="1"/>
    <col min="8972" max="8973" width="5.28515625" style="131" customWidth="1"/>
    <col min="8974" max="8974" width="6.7109375" style="131" customWidth="1"/>
    <col min="8975" max="8975" width="5.28515625" style="131" customWidth="1"/>
    <col min="8976" max="8976" width="4.85546875" style="131" customWidth="1"/>
    <col min="8977" max="8977" width="4.7109375" style="131" customWidth="1"/>
    <col min="8978" max="8978" width="5.28515625" style="131" customWidth="1"/>
    <col min="8979" max="8980" width="4.7109375" style="131" customWidth="1"/>
    <col min="8981" max="8981" width="5.7109375" style="131" customWidth="1"/>
    <col min="8982" max="9215" width="9" style="131"/>
    <col min="9216" max="9216" width="4.28515625" style="131" customWidth="1"/>
    <col min="9217" max="9217" width="13.28515625" style="131" customWidth="1"/>
    <col min="9218" max="9218" width="4.5703125" style="131" customWidth="1"/>
    <col min="9219" max="9219" width="4.7109375" style="131" customWidth="1"/>
    <col min="9220" max="9221" width="5" style="131" customWidth="1"/>
    <col min="9222" max="9222" width="5.85546875" style="131" customWidth="1"/>
    <col min="9223" max="9223" width="5.28515625" style="131" customWidth="1"/>
    <col min="9224" max="9224" width="6.140625" style="131" customWidth="1"/>
    <col min="9225" max="9225" width="5.28515625" style="131" customWidth="1"/>
    <col min="9226" max="9226" width="4.7109375" style="131" customWidth="1"/>
    <col min="9227" max="9227" width="5" style="131" customWidth="1"/>
    <col min="9228" max="9229" width="5.28515625" style="131" customWidth="1"/>
    <col min="9230" max="9230" width="6.7109375" style="131" customWidth="1"/>
    <col min="9231" max="9231" width="5.28515625" style="131" customWidth="1"/>
    <col min="9232" max="9232" width="4.85546875" style="131" customWidth="1"/>
    <col min="9233" max="9233" width="4.7109375" style="131" customWidth="1"/>
    <col min="9234" max="9234" width="5.28515625" style="131" customWidth="1"/>
    <col min="9235" max="9236" width="4.7109375" style="131" customWidth="1"/>
    <col min="9237" max="9237" width="5.7109375" style="131" customWidth="1"/>
    <col min="9238" max="9471" width="9" style="131"/>
    <col min="9472" max="9472" width="4.28515625" style="131" customWidth="1"/>
    <col min="9473" max="9473" width="13.28515625" style="131" customWidth="1"/>
    <col min="9474" max="9474" width="4.5703125" style="131" customWidth="1"/>
    <col min="9475" max="9475" width="4.7109375" style="131" customWidth="1"/>
    <col min="9476" max="9477" width="5" style="131" customWidth="1"/>
    <col min="9478" max="9478" width="5.85546875" style="131" customWidth="1"/>
    <col min="9479" max="9479" width="5.28515625" style="131" customWidth="1"/>
    <col min="9480" max="9480" width="6.140625" style="131" customWidth="1"/>
    <col min="9481" max="9481" width="5.28515625" style="131" customWidth="1"/>
    <col min="9482" max="9482" width="4.7109375" style="131" customWidth="1"/>
    <col min="9483" max="9483" width="5" style="131" customWidth="1"/>
    <col min="9484" max="9485" width="5.28515625" style="131" customWidth="1"/>
    <col min="9486" max="9486" width="6.7109375" style="131" customWidth="1"/>
    <col min="9487" max="9487" width="5.28515625" style="131" customWidth="1"/>
    <col min="9488" max="9488" width="4.85546875" style="131" customWidth="1"/>
    <col min="9489" max="9489" width="4.7109375" style="131" customWidth="1"/>
    <col min="9490" max="9490" width="5.28515625" style="131" customWidth="1"/>
    <col min="9491" max="9492" width="4.7109375" style="131" customWidth="1"/>
    <col min="9493" max="9493" width="5.7109375" style="131" customWidth="1"/>
    <col min="9494" max="9727" width="9" style="131"/>
    <col min="9728" max="9728" width="4.28515625" style="131" customWidth="1"/>
    <col min="9729" max="9729" width="13.28515625" style="131" customWidth="1"/>
    <col min="9730" max="9730" width="4.5703125" style="131" customWidth="1"/>
    <col min="9731" max="9731" width="4.7109375" style="131" customWidth="1"/>
    <col min="9732" max="9733" width="5" style="131" customWidth="1"/>
    <col min="9734" max="9734" width="5.85546875" style="131" customWidth="1"/>
    <col min="9735" max="9735" width="5.28515625" style="131" customWidth="1"/>
    <col min="9736" max="9736" width="6.140625" style="131" customWidth="1"/>
    <col min="9737" max="9737" width="5.28515625" style="131" customWidth="1"/>
    <col min="9738" max="9738" width="4.7109375" style="131" customWidth="1"/>
    <col min="9739" max="9739" width="5" style="131" customWidth="1"/>
    <col min="9740" max="9741" width="5.28515625" style="131" customWidth="1"/>
    <col min="9742" max="9742" width="6.7109375" style="131" customWidth="1"/>
    <col min="9743" max="9743" width="5.28515625" style="131" customWidth="1"/>
    <col min="9744" max="9744" width="4.85546875" style="131" customWidth="1"/>
    <col min="9745" max="9745" width="4.7109375" style="131" customWidth="1"/>
    <col min="9746" max="9746" width="5.28515625" style="131" customWidth="1"/>
    <col min="9747" max="9748" width="4.7109375" style="131" customWidth="1"/>
    <col min="9749" max="9749" width="5.7109375" style="131" customWidth="1"/>
    <col min="9750" max="9983" width="9" style="131"/>
    <col min="9984" max="9984" width="4.28515625" style="131" customWidth="1"/>
    <col min="9985" max="9985" width="13.28515625" style="131" customWidth="1"/>
    <col min="9986" max="9986" width="4.5703125" style="131" customWidth="1"/>
    <col min="9987" max="9987" width="4.7109375" style="131" customWidth="1"/>
    <col min="9988" max="9989" width="5" style="131" customWidth="1"/>
    <col min="9990" max="9990" width="5.85546875" style="131" customWidth="1"/>
    <col min="9991" max="9991" width="5.28515625" style="131" customWidth="1"/>
    <col min="9992" max="9992" width="6.140625" style="131" customWidth="1"/>
    <col min="9993" max="9993" width="5.28515625" style="131" customWidth="1"/>
    <col min="9994" max="9994" width="4.7109375" style="131" customWidth="1"/>
    <col min="9995" max="9995" width="5" style="131" customWidth="1"/>
    <col min="9996" max="9997" width="5.28515625" style="131" customWidth="1"/>
    <col min="9998" max="9998" width="6.7109375" style="131" customWidth="1"/>
    <col min="9999" max="9999" width="5.28515625" style="131" customWidth="1"/>
    <col min="10000" max="10000" width="4.85546875" style="131" customWidth="1"/>
    <col min="10001" max="10001" width="4.7109375" style="131" customWidth="1"/>
    <col min="10002" max="10002" width="5.28515625" style="131" customWidth="1"/>
    <col min="10003" max="10004" width="4.7109375" style="131" customWidth="1"/>
    <col min="10005" max="10005" width="5.7109375" style="131" customWidth="1"/>
    <col min="10006" max="10239" width="9" style="131"/>
    <col min="10240" max="10240" width="4.28515625" style="131" customWidth="1"/>
    <col min="10241" max="10241" width="13.28515625" style="131" customWidth="1"/>
    <col min="10242" max="10242" width="4.5703125" style="131" customWidth="1"/>
    <col min="10243" max="10243" width="4.7109375" style="131" customWidth="1"/>
    <col min="10244" max="10245" width="5" style="131" customWidth="1"/>
    <col min="10246" max="10246" width="5.85546875" style="131" customWidth="1"/>
    <col min="10247" max="10247" width="5.28515625" style="131" customWidth="1"/>
    <col min="10248" max="10248" width="6.140625" style="131" customWidth="1"/>
    <col min="10249" max="10249" width="5.28515625" style="131" customWidth="1"/>
    <col min="10250" max="10250" width="4.7109375" style="131" customWidth="1"/>
    <col min="10251" max="10251" width="5" style="131" customWidth="1"/>
    <col min="10252" max="10253" width="5.28515625" style="131" customWidth="1"/>
    <col min="10254" max="10254" width="6.7109375" style="131" customWidth="1"/>
    <col min="10255" max="10255" width="5.28515625" style="131" customWidth="1"/>
    <col min="10256" max="10256" width="4.85546875" style="131" customWidth="1"/>
    <col min="10257" max="10257" width="4.7109375" style="131" customWidth="1"/>
    <col min="10258" max="10258" width="5.28515625" style="131" customWidth="1"/>
    <col min="10259" max="10260" width="4.7109375" style="131" customWidth="1"/>
    <col min="10261" max="10261" width="5.7109375" style="131" customWidth="1"/>
    <col min="10262" max="10495" width="9" style="131"/>
    <col min="10496" max="10496" width="4.28515625" style="131" customWidth="1"/>
    <col min="10497" max="10497" width="13.28515625" style="131" customWidth="1"/>
    <col min="10498" max="10498" width="4.5703125" style="131" customWidth="1"/>
    <col min="10499" max="10499" width="4.7109375" style="131" customWidth="1"/>
    <col min="10500" max="10501" width="5" style="131" customWidth="1"/>
    <col min="10502" max="10502" width="5.85546875" style="131" customWidth="1"/>
    <col min="10503" max="10503" width="5.28515625" style="131" customWidth="1"/>
    <col min="10504" max="10504" width="6.140625" style="131" customWidth="1"/>
    <col min="10505" max="10505" width="5.28515625" style="131" customWidth="1"/>
    <col min="10506" max="10506" width="4.7109375" style="131" customWidth="1"/>
    <col min="10507" max="10507" width="5" style="131" customWidth="1"/>
    <col min="10508" max="10509" width="5.28515625" style="131" customWidth="1"/>
    <col min="10510" max="10510" width="6.7109375" style="131" customWidth="1"/>
    <col min="10511" max="10511" width="5.28515625" style="131" customWidth="1"/>
    <col min="10512" max="10512" width="4.85546875" style="131" customWidth="1"/>
    <col min="10513" max="10513" width="4.7109375" style="131" customWidth="1"/>
    <col min="10514" max="10514" width="5.28515625" style="131" customWidth="1"/>
    <col min="10515" max="10516" width="4.7109375" style="131" customWidth="1"/>
    <col min="10517" max="10517" width="5.7109375" style="131" customWidth="1"/>
    <col min="10518" max="10751" width="9" style="131"/>
    <col min="10752" max="10752" width="4.28515625" style="131" customWidth="1"/>
    <col min="10753" max="10753" width="13.28515625" style="131" customWidth="1"/>
    <col min="10754" max="10754" width="4.5703125" style="131" customWidth="1"/>
    <col min="10755" max="10755" width="4.7109375" style="131" customWidth="1"/>
    <col min="10756" max="10757" width="5" style="131" customWidth="1"/>
    <col min="10758" max="10758" width="5.85546875" style="131" customWidth="1"/>
    <col min="10759" max="10759" width="5.28515625" style="131" customWidth="1"/>
    <col min="10760" max="10760" width="6.140625" style="131" customWidth="1"/>
    <col min="10761" max="10761" width="5.28515625" style="131" customWidth="1"/>
    <col min="10762" max="10762" width="4.7109375" style="131" customWidth="1"/>
    <col min="10763" max="10763" width="5" style="131" customWidth="1"/>
    <col min="10764" max="10765" width="5.28515625" style="131" customWidth="1"/>
    <col min="10766" max="10766" width="6.7109375" style="131" customWidth="1"/>
    <col min="10767" max="10767" width="5.28515625" style="131" customWidth="1"/>
    <col min="10768" max="10768" width="4.85546875" style="131" customWidth="1"/>
    <col min="10769" max="10769" width="4.7109375" style="131" customWidth="1"/>
    <col min="10770" max="10770" width="5.28515625" style="131" customWidth="1"/>
    <col min="10771" max="10772" width="4.7109375" style="131" customWidth="1"/>
    <col min="10773" max="10773" width="5.7109375" style="131" customWidth="1"/>
    <col min="10774" max="11007" width="9" style="131"/>
    <col min="11008" max="11008" width="4.28515625" style="131" customWidth="1"/>
    <col min="11009" max="11009" width="13.28515625" style="131" customWidth="1"/>
    <col min="11010" max="11010" width="4.5703125" style="131" customWidth="1"/>
    <col min="11011" max="11011" width="4.7109375" style="131" customWidth="1"/>
    <col min="11012" max="11013" width="5" style="131" customWidth="1"/>
    <col min="11014" max="11014" width="5.85546875" style="131" customWidth="1"/>
    <col min="11015" max="11015" width="5.28515625" style="131" customWidth="1"/>
    <col min="11016" max="11016" width="6.140625" style="131" customWidth="1"/>
    <col min="11017" max="11017" width="5.28515625" style="131" customWidth="1"/>
    <col min="11018" max="11018" width="4.7109375" style="131" customWidth="1"/>
    <col min="11019" max="11019" width="5" style="131" customWidth="1"/>
    <col min="11020" max="11021" width="5.28515625" style="131" customWidth="1"/>
    <col min="11022" max="11022" width="6.7109375" style="131" customWidth="1"/>
    <col min="11023" max="11023" width="5.28515625" style="131" customWidth="1"/>
    <col min="11024" max="11024" width="4.85546875" style="131" customWidth="1"/>
    <col min="11025" max="11025" width="4.7109375" style="131" customWidth="1"/>
    <col min="11026" max="11026" width="5.28515625" style="131" customWidth="1"/>
    <col min="11027" max="11028" width="4.7109375" style="131" customWidth="1"/>
    <col min="11029" max="11029" width="5.7109375" style="131" customWidth="1"/>
    <col min="11030" max="11263" width="9" style="131"/>
    <col min="11264" max="11264" width="4.28515625" style="131" customWidth="1"/>
    <col min="11265" max="11265" width="13.28515625" style="131" customWidth="1"/>
    <col min="11266" max="11266" width="4.5703125" style="131" customWidth="1"/>
    <col min="11267" max="11267" width="4.7109375" style="131" customWidth="1"/>
    <col min="11268" max="11269" width="5" style="131" customWidth="1"/>
    <col min="11270" max="11270" width="5.85546875" style="131" customWidth="1"/>
    <col min="11271" max="11271" width="5.28515625" style="131" customWidth="1"/>
    <col min="11272" max="11272" width="6.140625" style="131" customWidth="1"/>
    <col min="11273" max="11273" width="5.28515625" style="131" customWidth="1"/>
    <col min="11274" max="11274" width="4.7109375" style="131" customWidth="1"/>
    <col min="11275" max="11275" width="5" style="131" customWidth="1"/>
    <col min="11276" max="11277" width="5.28515625" style="131" customWidth="1"/>
    <col min="11278" max="11278" width="6.7109375" style="131" customWidth="1"/>
    <col min="11279" max="11279" width="5.28515625" style="131" customWidth="1"/>
    <col min="11280" max="11280" width="4.85546875" style="131" customWidth="1"/>
    <col min="11281" max="11281" width="4.7109375" style="131" customWidth="1"/>
    <col min="11282" max="11282" width="5.28515625" style="131" customWidth="1"/>
    <col min="11283" max="11284" width="4.7109375" style="131" customWidth="1"/>
    <col min="11285" max="11285" width="5.7109375" style="131" customWidth="1"/>
    <col min="11286" max="11519" width="9" style="131"/>
    <col min="11520" max="11520" width="4.28515625" style="131" customWidth="1"/>
    <col min="11521" max="11521" width="13.28515625" style="131" customWidth="1"/>
    <col min="11522" max="11522" width="4.5703125" style="131" customWidth="1"/>
    <col min="11523" max="11523" width="4.7109375" style="131" customWidth="1"/>
    <col min="11524" max="11525" width="5" style="131" customWidth="1"/>
    <col min="11526" max="11526" width="5.85546875" style="131" customWidth="1"/>
    <col min="11527" max="11527" width="5.28515625" style="131" customWidth="1"/>
    <col min="11528" max="11528" width="6.140625" style="131" customWidth="1"/>
    <col min="11529" max="11529" width="5.28515625" style="131" customWidth="1"/>
    <col min="11530" max="11530" width="4.7109375" style="131" customWidth="1"/>
    <col min="11531" max="11531" width="5" style="131" customWidth="1"/>
    <col min="11532" max="11533" width="5.28515625" style="131" customWidth="1"/>
    <col min="11534" max="11534" width="6.7109375" style="131" customWidth="1"/>
    <col min="11535" max="11535" width="5.28515625" style="131" customWidth="1"/>
    <col min="11536" max="11536" width="4.85546875" style="131" customWidth="1"/>
    <col min="11537" max="11537" width="4.7109375" style="131" customWidth="1"/>
    <col min="11538" max="11538" width="5.28515625" style="131" customWidth="1"/>
    <col min="11539" max="11540" width="4.7109375" style="131" customWidth="1"/>
    <col min="11541" max="11541" width="5.7109375" style="131" customWidth="1"/>
    <col min="11542" max="11775" width="9" style="131"/>
    <col min="11776" max="11776" width="4.28515625" style="131" customWidth="1"/>
    <col min="11777" max="11777" width="13.28515625" style="131" customWidth="1"/>
    <col min="11778" max="11778" width="4.5703125" style="131" customWidth="1"/>
    <col min="11779" max="11779" width="4.7109375" style="131" customWidth="1"/>
    <col min="11780" max="11781" width="5" style="131" customWidth="1"/>
    <col min="11782" max="11782" width="5.85546875" style="131" customWidth="1"/>
    <col min="11783" max="11783" width="5.28515625" style="131" customWidth="1"/>
    <col min="11784" max="11784" width="6.140625" style="131" customWidth="1"/>
    <col min="11785" max="11785" width="5.28515625" style="131" customWidth="1"/>
    <col min="11786" max="11786" width="4.7109375" style="131" customWidth="1"/>
    <col min="11787" max="11787" width="5" style="131" customWidth="1"/>
    <col min="11788" max="11789" width="5.28515625" style="131" customWidth="1"/>
    <col min="11790" max="11790" width="6.7109375" style="131" customWidth="1"/>
    <col min="11791" max="11791" width="5.28515625" style="131" customWidth="1"/>
    <col min="11792" max="11792" width="4.85546875" style="131" customWidth="1"/>
    <col min="11793" max="11793" width="4.7109375" style="131" customWidth="1"/>
    <col min="11794" max="11794" width="5.28515625" style="131" customWidth="1"/>
    <col min="11795" max="11796" width="4.7109375" style="131" customWidth="1"/>
    <col min="11797" max="11797" width="5.7109375" style="131" customWidth="1"/>
    <col min="11798" max="12031" width="9" style="131"/>
    <col min="12032" max="12032" width="4.28515625" style="131" customWidth="1"/>
    <col min="12033" max="12033" width="13.28515625" style="131" customWidth="1"/>
    <col min="12034" max="12034" width="4.5703125" style="131" customWidth="1"/>
    <col min="12035" max="12035" width="4.7109375" style="131" customWidth="1"/>
    <col min="12036" max="12037" width="5" style="131" customWidth="1"/>
    <col min="12038" max="12038" width="5.85546875" style="131" customWidth="1"/>
    <col min="12039" max="12039" width="5.28515625" style="131" customWidth="1"/>
    <col min="12040" max="12040" width="6.140625" style="131" customWidth="1"/>
    <col min="12041" max="12041" width="5.28515625" style="131" customWidth="1"/>
    <col min="12042" max="12042" width="4.7109375" style="131" customWidth="1"/>
    <col min="12043" max="12043" width="5" style="131" customWidth="1"/>
    <col min="12044" max="12045" width="5.28515625" style="131" customWidth="1"/>
    <col min="12046" max="12046" width="6.7109375" style="131" customWidth="1"/>
    <col min="12047" max="12047" width="5.28515625" style="131" customWidth="1"/>
    <col min="12048" max="12048" width="4.85546875" style="131" customWidth="1"/>
    <col min="12049" max="12049" width="4.7109375" style="131" customWidth="1"/>
    <col min="12050" max="12050" width="5.28515625" style="131" customWidth="1"/>
    <col min="12051" max="12052" width="4.7109375" style="131" customWidth="1"/>
    <col min="12053" max="12053" width="5.7109375" style="131" customWidth="1"/>
    <col min="12054" max="12287" width="9" style="131"/>
    <col min="12288" max="12288" width="4.28515625" style="131" customWidth="1"/>
    <col min="12289" max="12289" width="13.28515625" style="131" customWidth="1"/>
    <col min="12290" max="12290" width="4.5703125" style="131" customWidth="1"/>
    <col min="12291" max="12291" width="4.7109375" style="131" customWidth="1"/>
    <col min="12292" max="12293" width="5" style="131" customWidth="1"/>
    <col min="12294" max="12294" width="5.85546875" style="131" customWidth="1"/>
    <col min="12295" max="12295" width="5.28515625" style="131" customWidth="1"/>
    <col min="12296" max="12296" width="6.140625" style="131" customWidth="1"/>
    <col min="12297" max="12297" width="5.28515625" style="131" customWidth="1"/>
    <col min="12298" max="12298" width="4.7109375" style="131" customWidth="1"/>
    <col min="12299" max="12299" width="5" style="131" customWidth="1"/>
    <col min="12300" max="12301" width="5.28515625" style="131" customWidth="1"/>
    <col min="12302" max="12302" width="6.7109375" style="131" customWidth="1"/>
    <col min="12303" max="12303" width="5.28515625" style="131" customWidth="1"/>
    <col min="12304" max="12304" width="4.85546875" style="131" customWidth="1"/>
    <col min="12305" max="12305" width="4.7109375" style="131" customWidth="1"/>
    <col min="12306" max="12306" width="5.28515625" style="131" customWidth="1"/>
    <col min="12307" max="12308" width="4.7109375" style="131" customWidth="1"/>
    <col min="12309" max="12309" width="5.7109375" style="131" customWidth="1"/>
    <col min="12310" max="12543" width="9" style="131"/>
    <col min="12544" max="12544" width="4.28515625" style="131" customWidth="1"/>
    <col min="12545" max="12545" width="13.28515625" style="131" customWidth="1"/>
    <col min="12546" max="12546" width="4.5703125" style="131" customWidth="1"/>
    <col min="12547" max="12547" width="4.7109375" style="131" customWidth="1"/>
    <col min="12548" max="12549" width="5" style="131" customWidth="1"/>
    <col min="12550" max="12550" width="5.85546875" style="131" customWidth="1"/>
    <col min="12551" max="12551" width="5.28515625" style="131" customWidth="1"/>
    <col min="12552" max="12552" width="6.140625" style="131" customWidth="1"/>
    <col min="12553" max="12553" width="5.28515625" style="131" customWidth="1"/>
    <col min="12554" max="12554" width="4.7109375" style="131" customWidth="1"/>
    <col min="12555" max="12555" width="5" style="131" customWidth="1"/>
    <col min="12556" max="12557" width="5.28515625" style="131" customWidth="1"/>
    <col min="12558" max="12558" width="6.7109375" style="131" customWidth="1"/>
    <col min="12559" max="12559" width="5.28515625" style="131" customWidth="1"/>
    <col min="12560" max="12560" width="4.85546875" style="131" customWidth="1"/>
    <col min="12561" max="12561" width="4.7109375" style="131" customWidth="1"/>
    <col min="12562" max="12562" width="5.28515625" style="131" customWidth="1"/>
    <col min="12563" max="12564" width="4.7109375" style="131" customWidth="1"/>
    <col min="12565" max="12565" width="5.7109375" style="131" customWidth="1"/>
    <col min="12566" max="12799" width="9" style="131"/>
    <col min="12800" max="12800" width="4.28515625" style="131" customWidth="1"/>
    <col min="12801" max="12801" width="13.28515625" style="131" customWidth="1"/>
    <col min="12802" max="12802" width="4.5703125" style="131" customWidth="1"/>
    <col min="12803" max="12803" width="4.7109375" style="131" customWidth="1"/>
    <col min="12804" max="12805" width="5" style="131" customWidth="1"/>
    <col min="12806" max="12806" width="5.85546875" style="131" customWidth="1"/>
    <col min="12807" max="12807" width="5.28515625" style="131" customWidth="1"/>
    <col min="12808" max="12808" width="6.140625" style="131" customWidth="1"/>
    <col min="12809" max="12809" width="5.28515625" style="131" customWidth="1"/>
    <col min="12810" max="12810" width="4.7109375" style="131" customWidth="1"/>
    <col min="12811" max="12811" width="5" style="131" customWidth="1"/>
    <col min="12812" max="12813" width="5.28515625" style="131" customWidth="1"/>
    <col min="12814" max="12814" width="6.7109375" style="131" customWidth="1"/>
    <col min="12815" max="12815" width="5.28515625" style="131" customWidth="1"/>
    <col min="12816" max="12816" width="4.85546875" style="131" customWidth="1"/>
    <col min="12817" max="12817" width="4.7109375" style="131" customWidth="1"/>
    <col min="12818" max="12818" width="5.28515625" style="131" customWidth="1"/>
    <col min="12819" max="12820" width="4.7109375" style="131" customWidth="1"/>
    <col min="12821" max="12821" width="5.7109375" style="131" customWidth="1"/>
    <col min="12822" max="13055" width="9" style="131"/>
    <col min="13056" max="13056" width="4.28515625" style="131" customWidth="1"/>
    <col min="13057" max="13057" width="13.28515625" style="131" customWidth="1"/>
    <col min="13058" max="13058" width="4.5703125" style="131" customWidth="1"/>
    <col min="13059" max="13059" width="4.7109375" style="131" customWidth="1"/>
    <col min="13060" max="13061" width="5" style="131" customWidth="1"/>
    <col min="13062" max="13062" width="5.85546875" style="131" customWidth="1"/>
    <col min="13063" max="13063" width="5.28515625" style="131" customWidth="1"/>
    <col min="13064" max="13064" width="6.140625" style="131" customWidth="1"/>
    <col min="13065" max="13065" width="5.28515625" style="131" customWidth="1"/>
    <col min="13066" max="13066" width="4.7109375" style="131" customWidth="1"/>
    <col min="13067" max="13067" width="5" style="131" customWidth="1"/>
    <col min="13068" max="13069" width="5.28515625" style="131" customWidth="1"/>
    <col min="13070" max="13070" width="6.7109375" style="131" customWidth="1"/>
    <col min="13071" max="13071" width="5.28515625" style="131" customWidth="1"/>
    <col min="13072" max="13072" width="4.85546875" style="131" customWidth="1"/>
    <col min="13073" max="13073" width="4.7109375" style="131" customWidth="1"/>
    <col min="13074" max="13074" width="5.28515625" style="131" customWidth="1"/>
    <col min="13075" max="13076" width="4.7109375" style="131" customWidth="1"/>
    <col min="13077" max="13077" width="5.7109375" style="131" customWidth="1"/>
    <col min="13078" max="13311" width="9" style="131"/>
    <col min="13312" max="13312" width="4.28515625" style="131" customWidth="1"/>
    <col min="13313" max="13313" width="13.28515625" style="131" customWidth="1"/>
    <col min="13314" max="13314" width="4.5703125" style="131" customWidth="1"/>
    <col min="13315" max="13315" width="4.7109375" style="131" customWidth="1"/>
    <col min="13316" max="13317" width="5" style="131" customWidth="1"/>
    <col min="13318" max="13318" width="5.85546875" style="131" customWidth="1"/>
    <col min="13319" max="13319" width="5.28515625" style="131" customWidth="1"/>
    <col min="13320" max="13320" width="6.140625" style="131" customWidth="1"/>
    <col min="13321" max="13321" width="5.28515625" style="131" customWidth="1"/>
    <col min="13322" max="13322" width="4.7109375" style="131" customWidth="1"/>
    <col min="13323" max="13323" width="5" style="131" customWidth="1"/>
    <col min="13324" max="13325" width="5.28515625" style="131" customWidth="1"/>
    <col min="13326" max="13326" width="6.7109375" style="131" customWidth="1"/>
    <col min="13327" max="13327" width="5.28515625" style="131" customWidth="1"/>
    <col min="13328" max="13328" width="4.85546875" style="131" customWidth="1"/>
    <col min="13329" max="13329" width="4.7109375" style="131" customWidth="1"/>
    <col min="13330" max="13330" width="5.28515625" style="131" customWidth="1"/>
    <col min="13331" max="13332" width="4.7109375" style="131" customWidth="1"/>
    <col min="13333" max="13333" width="5.7109375" style="131" customWidth="1"/>
    <col min="13334" max="13567" width="9" style="131"/>
    <col min="13568" max="13568" width="4.28515625" style="131" customWidth="1"/>
    <col min="13569" max="13569" width="13.28515625" style="131" customWidth="1"/>
    <col min="13570" max="13570" width="4.5703125" style="131" customWidth="1"/>
    <col min="13571" max="13571" width="4.7109375" style="131" customWidth="1"/>
    <col min="13572" max="13573" width="5" style="131" customWidth="1"/>
    <col min="13574" max="13574" width="5.85546875" style="131" customWidth="1"/>
    <col min="13575" max="13575" width="5.28515625" style="131" customWidth="1"/>
    <col min="13576" max="13576" width="6.140625" style="131" customWidth="1"/>
    <col min="13577" max="13577" width="5.28515625" style="131" customWidth="1"/>
    <col min="13578" max="13578" width="4.7109375" style="131" customWidth="1"/>
    <col min="13579" max="13579" width="5" style="131" customWidth="1"/>
    <col min="13580" max="13581" width="5.28515625" style="131" customWidth="1"/>
    <col min="13582" max="13582" width="6.7109375" style="131" customWidth="1"/>
    <col min="13583" max="13583" width="5.28515625" style="131" customWidth="1"/>
    <col min="13584" max="13584" width="4.85546875" style="131" customWidth="1"/>
    <col min="13585" max="13585" width="4.7109375" style="131" customWidth="1"/>
    <col min="13586" max="13586" width="5.28515625" style="131" customWidth="1"/>
    <col min="13587" max="13588" width="4.7109375" style="131" customWidth="1"/>
    <col min="13589" max="13589" width="5.7109375" style="131" customWidth="1"/>
    <col min="13590" max="13823" width="9" style="131"/>
    <col min="13824" max="13824" width="4.28515625" style="131" customWidth="1"/>
    <col min="13825" max="13825" width="13.28515625" style="131" customWidth="1"/>
    <col min="13826" max="13826" width="4.5703125" style="131" customWidth="1"/>
    <col min="13827" max="13827" width="4.7109375" style="131" customWidth="1"/>
    <col min="13828" max="13829" width="5" style="131" customWidth="1"/>
    <col min="13830" max="13830" width="5.85546875" style="131" customWidth="1"/>
    <col min="13831" max="13831" width="5.28515625" style="131" customWidth="1"/>
    <col min="13832" max="13832" width="6.140625" style="131" customWidth="1"/>
    <col min="13833" max="13833" width="5.28515625" style="131" customWidth="1"/>
    <col min="13834" max="13834" width="4.7109375" style="131" customWidth="1"/>
    <col min="13835" max="13835" width="5" style="131" customWidth="1"/>
    <col min="13836" max="13837" width="5.28515625" style="131" customWidth="1"/>
    <col min="13838" max="13838" width="6.7109375" style="131" customWidth="1"/>
    <col min="13839" max="13839" width="5.28515625" style="131" customWidth="1"/>
    <col min="13840" max="13840" width="4.85546875" style="131" customWidth="1"/>
    <col min="13841" max="13841" width="4.7109375" style="131" customWidth="1"/>
    <col min="13842" max="13842" width="5.28515625" style="131" customWidth="1"/>
    <col min="13843" max="13844" width="4.7109375" style="131" customWidth="1"/>
    <col min="13845" max="13845" width="5.7109375" style="131" customWidth="1"/>
    <col min="13846" max="14079" width="9" style="131"/>
    <col min="14080" max="14080" width="4.28515625" style="131" customWidth="1"/>
    <col min="14081" max="14081" width="13.28515625" style="131" customWidth="1"/>
    <col min="14082" max="14082" width="4.5703125" style="131" customWidth="1"/>
    <col min="14083" max="14083" width="4.7109375" style="131" customWidth="1"/>
    <col min="14084" max="14085" width="5" style="131" customWidth="1"/>
    <col min="14086" max="14086" width="5.85546875" style="131" customWidth="1"/>
    <col min="14087" max="14087" width="5.28515625" style="131" customWidth="1"/>
    <col min="14088" max="14088" width="6.140625" style="131" customWidth="1"/>
    <col min="14089" max="14089" width="5.28515625" style="131" customWidth="1"/>
    <col min="14090" max="14090" width="4.7109375" style="131" customWidth="1"/>
    <col min="14091" max="14091" width="5" style="131" customWidth="1"/>
    <col min="14092" max="14093" width="5.28515625" style="131" customWidth="1"/>
    <col min="14094" max="14094" width="6.7109375" style="131" customWidth="1"/>
    <col min="14095" max="14095" width="5.28515625" style="131" customWidth="1"/>
    <col min="14096" max="14096" width="4.85546875" style="131" customWidth="1"/>
    <col min="14097" max="14097" width="4.7109375" style="131" customWidth="1"/>
    <col min="14098" max="14098" width="5.28515625" style="131" customWidth="1"/>
    <col min="14099" max="14100" width="4.7109375" style="131" customWidth="1"/>
    <col min="14101" max="14101" width="5.7109375" style="131" customWidth="1"/>
    <col min="14102" max="14335" width="9" style="131"/>
    <col min="14336" max="14336" width="4.28515625" style="131" customWidth="1"/>
    <col min="14337" max="14337" width="13.28515625" style="131" customWidth="1"/>
    <col min="14338" max="14338" width="4.5703125" style="131" customWidth="1"/>
    <col min="14339" max="14339" width="4.7109375" style="131" customWidth="1"/>
    <col min="14340" max="14341" width="5" style="131" customWidth="1"/>
    <col min="14342" max="14342" width="5.85546875" style="131" customWidth="1"/>
    <col min="14343" max="14343" width="5.28515625" style="131" customWidth="1"/>
    <col min="14344" max="14344" width="6.140625" style="131" customWidth="1"/>
    <col min="14345" max="14345" width="5.28515625" style="131" customWidth="1"/>
    <col min="14346" max="14346" width="4.7109375" style="131" customWidth="1"/>
    <col min="14347" max="14347" width="5" style="131" customWidth="1"/>
    <col min="14348" max="14349" width="5.28515625" style="131" customWidth="1"/>
    <col min="14350" max="14350" width="6.7109375" style="131" customWidth="1"/>
    <col min="14351" max="14351" width="5.28515625" style="131" customWidth="1"/>
    <col min="14352" max="14352" width="4.85546875" style="131" customWidth="1"/>
    <col min="14353" max="14353" width="4.7109375" style="131" customWidth="1"/>
    <col min="14354" max="14354" width="5.28515625" style="131" customWidth="1"/>
    <col min="14355" max="14356" width="4.7109375" style="131" customWidth="1"/>
    <col min="14357" max="14357" width="5.7109375" style="131" customWidth="1"/>
    <col min="14358" max="14591" width="9" style="131"/>
    <col min="14592" max="14592" width="4.28515625" style="131" customWidth="1"/>
    <col min="14593" max="14593" width="13.28515625" style="131" customWidth="1"/>
    <col min="14594" max="14594" width="4.5703125" style="131" customWidth="1"/>
    <col min="14595" max="14595" width="4.7109375" style="131" customWidth="1"/>
    <col min="14596" max="14597" width="5" style="131" customWidth="1"/>
    <col min="14598" max="14598" width="5.85546875" style="131" customWidth="1"/>
    <col min="14599" max="14599" width="5.28515625" style="131" customWidth="1"/>
    <col min="14600" max="14600" width="6.140625" style="131" customWidth="1"/>
    <col min="14601" max="14601" width="5.28515625" style="131" customWidth="1"/>
    <col min="14602" max="14602" width="4.7109375" style="131" customWidth="1"/>
    <col min="14603" max="14603" width="5" style="131" customWidth="1"/>
    <col min="14604" max="14605" width="5.28515625" style="131" customWidth="1"/>
    <col min="14606" max="14606" width="6.7109375" style="131" customWidth="1"/>
    <col min="14607" max="14607" width="5.28515625" style="131" customWidth="1"/>
    <col min="14608" max="14608" width="4.85546875" style="131" customWidth="1"/>
    <col min="14609" max="14609" width="4.7109375" style="131" customWidth="1"/>
    <col min="14610" max="14610" width="5.28515625" style="131" customWidth="1"/>
    <col min="14611" max="14612" width="4.7109375" style="131" customWidth="1"/>
    <col min="14613" max="14613" width="5.7109375" style="131" customWidth="1"/>
    <col min="14614" max="14847" width="9" style="131"/>
    <col min="14848" max="14848" width="4.28515625" style="131" customWidth="1"/>
    <col min="14849" max="14849" width="13.28515625" style="131" customWidth="1"/>
    <col min="14850" max="14850" width="4.5703125" style="131" customWidth="1"/>
    <col min="14851" max="14851" width="4.7109375" style="131" customWidth="1"/>
    <col min="14852" max="14853" width="5" style="131" customWidth="1"/>
    <col min="14854" max="14854" width="5.85546875" style="131" customWidth="1"/>
    <col min="14855" max="14855" width="5.28515625" style="131" customWidth="1"/>
    <col min="14856" max="14856" width="6.140625" style="131" customWidth="1"/>
    <col min="14857" max="14857" width="5.28515625" style="131" customWidth="1"/>
    <col min="14858" max="14858" width="4.7109375" style="131" customWidth="1"/>
    <col min="14859" max="14859" width="5" style="131" customWidth="1"/>
    <col min="14860" max="14861" width="5.28515625" style="131" customWidth="1"/>
    <col min="14862" max="14862" width="6.7109375" style="131" customWidth="1"/>
    <col min="14863" max="14863" width="5.28515625" style="131" customWidth="1"/>
    <col min="14864" max="14864" width="4.85546875" style="131" customWidth="1"/>
    <col min="14865" max="14865" width="4.7109375" style="131" customWidth="1"/>
    <col min="14866" max="14866" width="5.28515625" style="131" customWidth="1"/>
    <col min="14867" max="14868" width="4.7109375" style="131" customWidth="1"/>
    <col min="14869" max="14869" width="5.7109375" style="131" customWidth="1"/>
    <col min="14870" max="15103" width="9" style="131"/>
    <col min="15104" max="15104" width="4.28515625" style="131" customWidth="1"/>
    <col min="15105" max="15105" width="13.28515625" style="131" customWidth="1"/>
    <col min="15106" max="15106" width="4.5703125" style="131" customWidth="1"/>
    <col min="15107" max="15107" width="4.7109375" style="131" customWidth="1"/>
    <col min="15108" max="15109" width="5" style="131" customWidth="1"/>
    <col min="15110" max="15110" width="5.85546875" style="131" customWidth="1"/>
    <col min="15111" max="15111" width="5.28515625" style="131" customWidth="1"/>
    <col min="15112" max="15112" width="6.140625" style="131" customWidth="1"/>
    <col min="15113" max="15113" width="5.28515625" style="131" customWidth="1"/>
    <col min="15114" max="15114" width="4.7109375" style="131" customWidth="1"/>
    <col min="15115" max="15115" width="5" style="131" customWidth="1"/>
    <col min="15116" max="15117" width="5.28515625" style="131" customWidth="1"/>
    <col min="15118" max="15118" width="6.7109375" style="131" customWidth="1"/>
    <col min="15119" max="15119" width="5.28515625" style="131" customWidth="1"/>
    <col min="15120" max="15120" width="4.85546875" style="131" customWidth="1"/>
    <col min="15121" max="15121" width="4.7109375" style="131" customWidth="1"/>
    <col min="15122" max="15122" width="5.28515625" style="131" customWidth="1"/>
    <col min="15123" max="15124" width="4.7109375" style="131" customWidth="1"/>
    <col min="15125" max="15125" width="5.7109375" style="131" customWidth="1"/>
    <col min="15126" max="15359" width="9" style="131"/>
    <col min="15360" max="15360" width="4.28515625" style="131" customWidth="1"/>
    <col min="15361" max="15361" width="13.28515625" style="131" customWidth="1"/>
    <col min="15362" max="15362" width="4.5703125" style="131" customWidth="1"/>
    <col min="15363" max="15363" width="4.7109375" style="131" customWidth="1"/>
    <col min="15364" max="15365" width="5" style="131" customWidth="1"/>
    <col min="15366" max="15366" width="5.85546875" style="131" customWidth="1"/>
    <col min="15367" max="15367" width="5.28515625" style="131" customWidth="1"/>
    <col min="15368" max="15368" width="6.140625" style="131" customWidth="1"/>
    <col min="15369" max="15369" width="5.28515625" style="131" customWidth="1"/>
    <col min="15370" max="15370" width="4.7109375" style="131" customWidth="1"/>
    <col min="15371" max="15371" width="5" style="131" customWidth="1"/>
    <col min="15372" max="15373" width="5.28515625" style="131" customWidth="1"/>
    <col min="15374" max="15374" width="6.7109375" style="131" customWidth="1"/>
    <col min="15375" max="15375" width="5.28515625" style="131" customWidth="1"/>
    <col min="15376" max="15376" width="4.85546875" style="131" customWidth="1"/>
    <col min="15377" max="15377" width="4.7109375" style="131" customWidth="1"/>
    <col min="15378" max="15378" width="5.28515625" style="131" customWidth="1"/>
    <col min="15379" max="15380" width="4.7109375" style="131" customWidth="1"/>
    <col min="15381" max="15381" width="5.7109375" style="131" customWidth="1"/>
    <col min="15382" max="15615" width="9" style="131"/>
    <col min="15616" max="15616" width="4.28515625" style="131" customWidth="1"/>
    <col min="15617" max="15617" width="13.28515625" style="131" customWidth="1"/>
    <col min="15618" max="15618" width="4.5703125" style="131" customWidth="1"/>
    <col min="15619" max="15619" width="4.7109375" style="131" customWidth="1"/>
    <col min="15620" max="15621" width="5" style="131" customWidth="1"/>
    <col min="15622" max="15622" width="5.85546875" style="131" customWidth="1"/>
    <col min="15623" max="15623" width="5.28515625" style="131" customWidth="1"/>
    <col min="15624" max="15624" width="6.140625" style="131" customWidth="1"/>
    <col min="15625" max="15625" width="5.28515625" style="131" customWidth="1"/>
    <col min="15626" max="15626" width="4.7109375" style="131" customWidth="1"/>
    <col min="15627" max="15627" width="5" style="131" customWidth="1"/>
    <col min="15628" max="15629" width="5.28515625" style="131" customWidth="1"/>
    <col min="15630" max="15630" width="6.7109375" style="131" customWidth="1"/>
    <col min="15631" max="15631" width="5.28515625" style="131" customWidth="1"/>
    <col min="15632" max="15632" width="4.85546875" style="131" customWidth="1"/>
    <col min="15633" max="15633" width="4.7109375" style="131" customWidth="1"/>
    <col min="15634" max="15634" width="5.28515625" style="131" customWidth="1"/>
    <col min="15635" max="15636" width="4.7109375" style="131" customWidth="1"/>
    <col min="15637" max="15637" width="5.7109375" style="131" customWidth="1"/>
    <col min="15638" max="15871" width="9" style="131"/>
    <col min="15872" max="15872" width="4.28515625" style="131" customWidth="1"/>
    <col min="15873" max="15873" width="13.28515625" style="131" customWidth="1"/>
    <col min="15874" max="15874" width="4.5703125" style="131" customWidth="1"/>
    <col min="15875" max="15875" width="4.7109375" style="131" customWidth="1"/>
    <col min="15876" max="15877" width="5" style="131" customWidth="1"/>
    <col min="15878" max="15878" width="5.85546875" style="131" customWidth="1"/>
    <col min="15879" max="15879" width="5.28515625" style="131" customWidth="1"/>
    <col min="15880" max="15880" width="6.140625" style="131" customWidth="1"/>
    <col min="15881" max="15881" width="5.28515625" style="131" customWidth="1"/>
    <col min="15882" max="15882" width="4.7109375" style="131" customWidth="1"/>
    <col min="15883" max="15883" width="5" style="131" customWidth="1"/>
    <col min="15884" max="15885" width="5.28515625" style="131" customWidth="1"/>
    <col min="15886" max="15886" width="6.7109375" style="131" customWidth="1"/>
    <col min="15887" max="15887" width="5.28515625" style="131" customWidth="1"/>
    <col min="15888" max="15888" width="4.85546875" style="131" customWidth="1"/>
    <col min="15889" max="15889" width="4.7109375" style="131" customWidth="1"/>
    <col min="15890" max="15890" width="5.28515625" style="131" customWidth="1"/>
    <col min="15891" max="15892" width="4.7109375" style="131" customWidth="1"/>
    <col min="15893" max="15893" width="5.7109375" style="131" customWidth="1"/>
    <col min="15894" max="16127" width="9" style="131"/>
    <col min="16128" max="16128" width="4.28515625" style="131" customWidth="1"/>
    <col min="16129" max="16129" width="13.28515625" style="131" customWidth="1"/>
    <col min="16130" max="16130" width="4.5703125" style="131" customWidth="1"/>
    <col min="16131" max="16131" width="4.7109375" style="131" customWidth="1"/>
    <col min="16132" max="16133" width="5" style="131" customWidth="1"/>
    <col min="16134" max="16134" width="5.85546875" style="131" customWidth="1"/>
    <col min="16135" max="16135" width="5.28515625" style="131" customWidth="1"/>
    <col min="16136" max="16136" width="6.140625" style="131" customWidth="1"/>
    <col min="16137" max="16137" width="5.28515625" style="131" customWidth="1"/>
    <col min="16138" max="16138" width="4.7109375" style="131" customWidth="1"/>
    <col min="16139" max="16139" width="5" style="131" customWidth="1"/>
    <col min="16140" max="16141" width="5.28515625" style="131" customWidth="1"/>
    <col min="16142" max="16142" width="6.7109375" style="131" customWidth="1"/>
    <col min="16143" max="16143" width="5.28515625" style="131" customWidth="1"/>
    <col min="16144" max="16144" width="4.85546875" style="131" customWidth="1"/>
    <col min="16145" max="16145" width="4.7109375" style="131" customWidth="1"/>
    <col min="16146" max="16146" width="5.28515625" style="131" customWidth="1"/>
    <col min="16147" max="16148" width="4.7109375" style="131" customWidth="1"/>
    <col min="16149" max="16149" width="5.7109375" style="131" customWidth="1"/>
    <col min="16150" max="16384" width="9" style="131"/>
  </cols>
  <sheetData>
    <row r="1" spans="1:25" ht="47.25" customHeight="1" x14ac:dyDescent="0.25">
      <c r="A1" s="185" t="s">
        <v>175</v>
      </c>
      <c r="B1" s="185"/>
      <c r="C1" s="185"/>
      <c r="D1" s="185"/>
      <c r="E1" s="185"/>
      <c r="F1" s="185"/>
      <c r="G1" s="185"/>
      <c r="H1" s="185"/>
      <c r="I1" s="185"/>
      <c r="J1" s="185"/>
      <c r="K1" s="185"/>
      <c r="L1" s="185"/>
      <c r="M1" s="185"/>
      <c r="N1" s="185"/>
      <c r="O1" s="185"/>
      <c r="P1" s="185"/>
      <c r="Q1" s="185"/>
      <c r="R1" s="185"/>
      <c r="S1" s="185"/>
      <c r="T1" s="185"/>
      <c r="U1" s="185"/>
      <c r="V1" s="185"/>
    </row>
    <row r="2" spans="1:25" ht="15.75" customHeight="1" x14ac:dyDescent="0.25">
      <c r="A2" s="104"/>
      <c r="B2" s="104"/>
      <c r="C2" s="104"/>
      <c r="D2" s="104"/>
      <c r="E2" s="104"/>
      <c r="F2" s="104"/>
      <c r="G2" s="104"/>
      <c r="H2" s="104"/>
      <c r="I2" s="104"/>
      <c r="J2" s="104"/>
      <c r="K2" s="104"/>
      <c r="L2" s="104"/>
      <c r="M2" s="104"/>
      <c r="N2" s="104"/>
      <c r="O2" s="104"/>
      <c r="P2" s="104"/>
      <c r="Q2" s="104"/>
      <c r="R2" s="104"/>
      <c r="S2" s="104"/>
      <c r="T2" s="186" t="s">
        <v>171</v>
      </c>
      <c r="U2" s="186"/>
      <c r="V2" s="186"/>
    </row>
    <row r="3" spans="1:25" s="132" customFormat="1" ht="114.75" x14ac:dyDescent="0.25">
      <c r="A3" s="105" t="s">
        <v>127</v>
      </c>
      <c r="B3" s="105" t="s">
        <v>143</v>
      </c>
      <c r="C3" s="105" t="s">
        <v>144</v>
      </c>
      <c r="D3" s="105" t="s">
        <v>145</v>
      </c>
      <c r="E3" s="105" t="s">
        <v>146</v>
      </c>
      <c r="F3" s="105" t="s">
        <v>147</v>
      </c>
      <c r="G3" s="105" t="s">
        <v>148</v>
      </c>
      <c r="H3" s="105" t="s">
        <v>149</v>
      </c>
      <c r="I3" s="105" t="s">
        <v>150</v>
      </c>
      <c r="J3" s="105" t="s">
        <v>151</v>
      </c>
      <c r="K3" s="105" t="s">
        <v>152</v>
      </c>
      <c r="L3" s="105" t="s">
        <v>153</v>
      </c>
      <c r="M3" s="105" t="s">
        <v>154</v>
      </c>
      <c r="N3" s="105" t="s">
        <v>20</v>
      </c>
      <c r="O3" s="105" t="s">
        <v>155</v>
      </c>
      <c r="P3" s="105" t="s">
        <v>156</v>
      </c>
      <c r="Q3" s="105" t="s">
        <v>157</v>
      </c>
      <c r="R3" s="105" t="s">
        <v>158</v>
      </c>
      <c r="S3" s="105" t="s">
        <v>159</v>
      </c>
      <c r="T3" s="105" t="s">
        <v>160</v>
      </c>
      <c r="U3" s="105" t="s">
        <v>161</v>
      </c>
      <c r="V3" s="105" t="s">
        <v>162</v>
      </c>
    </row>
    <row r="4" spans="1:25" s="133" customFormat="1" ht="18.75" customHeight="1" x14ac:dyDescent="0.25">
      <c r="A4" s="106">
        <v>1</v>
      </c>
      <c r="B4" s="106">
        <v>2</v>
      </c>
      <c r="C4" s="106">
        <v>3</v>
      </c>
      <c r="D4" s="106">
        <v>4</v>
      </c>
      <c r="E4" s="106">
        <v>5</v>
      </c>
      <c r="F4" s="106">
        <v>6</v>
      </c>
      <c r="G4" s="106">
        <v>7</v>
      </c>
      <c r="H4" s="106">
        <v>8</v>
      </c>
      <c r="I4" s="106">
        <v>9</v>
      </c>
      <c r="J4" s="106">
        <v>10</v>
      </c>
      <c r="K4" s="106">
        <v>11</v>
      </c>
      <c r="L4" s="106">
        <v>12</v>
      </c>
      <c r="M4" s="106">
        <v>13</v>
      </c>
      <c r="N4" s="106">
        <v>14</v>
      </c>
      <c r="O4" s="106">
        <v>15</v>
      </c>
      <c r="P4" s="106">
        <v>16</v>
      </c>
      <c r="Q4" s="106">
        <v>17</v>
      </c>
      <c r="R4" s="106">
        <v>18</v>
      </c>
      <c r="S4" s="106">
        <v>19</v>
      </c>
      <c r="T4" s="106">
        <v>20</v>
      </c>
      <c r="U4" s="106">
        <v>21</v>
      </c>
      <c r="V4" s="106">
        <v>22</v>
      </c>
    </row>
    <row r="5" spans="1:25" ht="18.75" customHeight="1" x14ac:dyDescent="0.25">
      <c r="A5" s="127">
        <v>1</v>
      </c>
      <c r="B5" s="128" t="s">
        <v>163</v>
      </c>
      <c r="C5" s="134">
        <v>1</v>
      </c>
      <c r="D5" s="134">
        <v>1</v>
      </c>
      <c r="E5" s="134">
        <v>1</v>
      </c>
      <c r="F5" s="134"/>
      <c r="G5" s="134">
        <v>1</v>
      </c>
      <c r="H5" s="134">
        <v>1</v>
      </c>
      <c r="I5" s="134">
        <v>1</v>
      </c>
      <c r="J5" s="134">
        <v>1</v>
      </c>
      <c r="K5" s="135"/>
      <c r="L5" s="136"/>
      <c r="M5" s="136"/>
      <c r="N5" s="136">
        <v>1</v>
      </c>
      <c r="O5" s="137"/>
      <c r="P5" s="136">
        <v>1</v>
      </c>
      <c r="Q5" s="135">
        <v>1</v>
      </c>
      <c r="R5" s="136">
        <v>1</v>
      </c>
      <c r="S5" s="136">
        <v>1</v>
      </c>
      <c r="T5" s="136">
        <v>1</v>
      </c>
      <c r="U5" s="136">
        <v>1</v>
      </c>
      <c r="V5" s="136">
        <f t="shared" ref="V5:V15" si="0">SUM(C5:U5)</f>
        <v>14</v>
      </c>
    </row>
    <row r="6" spans="1:25" ht="15.75" x14ac:dyDescent="0.25">
      <c r="A6" s="127">
        <v>2</v>
      </c>
      <c r="B6" s="128" t="s">
        <v>62</v>
      </c>
      <c r="C6" s="134">
        <v>1</v>
      </c>
      <c r="D6" s="134">
        <v>1</v>
      </c>
      <c r="E6" s="134">
        <v>1</v>
      </c>
      <c r="F6" s="134"/>
      <c r="G6" s="134">
        <v>1</v>
      </c>
      <c r="H6" s="134">
        <v>1</v>
      </c>
      <c r="I6" s="134">
        <v>1</v>
      </c>
      <c r="J6" s="134">
        <v>1</v>
      </c>
      <c r="K6" s="145">
        <v>1</v>
      </c>
      <c r="L6" s="136"/>
      <c r="M6" s="136"/>
      <c r="N6" s="136">
        <v>1</v>
      </c>
      <c r="O6" s="137"/>
      <c r="P6" s="136">
        <v>1</v>
      </c>
      <c r="Q6" s="135">
        <v>1</v>
      </c>
      <c r="R6" s="136">
        <v>1</v>
      </c>
      <c r="S6" s="136">
        <v>1</v>
      </c>
      <c r="T6" s="136">
        <v>1</v>
      </c>
      <c r="U6" s="136">
        <v>1</v>
      </c>
      <c r="V6" s="136">
        <f t="shared" si="0"/>
        <v>15</v>
      </c>
    </row>
    <row r="7" spans="1:25" ht="15.75" x14ac:dyDescent="0.25">
      <c r="A7" s="127">
        <v>3</v>
      </c>
      <c r="B7" s="128" t="s">
        <v>164</v>
      </c>
      <c r="C7" s="134">
        <v>1</v>
      </c>
      <c r="D7" s="134">
        <v>1</v>
      </c>
      <c r="E7" s="134">
        <v>1</v>
      </c>
      <c r="F7" s="134"/>
      <c r="G7" s="134">
        <v>1</v>
      </c>
      <c r="H7" s="134">
        <v>1</v>
      </c>
      <c r="I7" s="134">
        <v>1</v>
      </c>
      <c r="J7" s="134">
        <v>1</v>
      </c>
      <c r="K7" s="135"/>
      <c r="L7" s="136"/>
      <c r="M7" s="136"/>
      <c r="N7" s="137">
        <v>1</v>
      </c>
      <c r="O7" s="137"/>
      <c r="P7" s="136"/>
      <c r="Q7" s="135">
        <v>1</v>
      </c>
      <c r="R7" s="136">
        <v>1</v>
      </c>
      <c r="S7" s="136">
        <v>1</v>
      </c>
      <c r="T7" s="136">
        <v>1</v>
      </c>
      <c r="U7" s="136">
        <v>1</v>
      </c>
      <c r="V7" s="136">
        <f t="shared" si="0"/>
        <v>13</v>
      </c>
    </row>
    <row r="8" spans="1:25" ht="15.75" x14ac:dyDescent="0.25">
      <c r="A8" s="127">
        <v>4</v>
      </c>
      <c r="B8" s="128" t="s">
        <v>61</v>
      </c>
      <c r="C8" s="134">
        <v>1</v>
      </c>
      <c r="D8" s="138">
        <v>1</v>
      </c>
      <c r="E8" s="134">
        <v>1</v>
      </c>
      <c r="F8" s="138"/>
      <c r="G8" s="134">
        <v>1</v>
      </c>
      <c r="H8" s="134">
        <v>1</v>
      </c>
      <c r="I8" s="134">
        <v>1</v>
      </c>
      <c r="J8" s="134">
        <v>1</v>
      </c>
      <c r="K8" s="135"/>
      <c r="L8" s="136"/>
      <c r="M8" s="136"/>
      <c r="N8" s="136">
        <v>1</v>
      </c>
      <c r="O8" s="137"/>
      <c r="P8" s="136">
        <v>1</v>
      </c>
      <c r="Q8" s="135">
        <v>1</v>
      </c>
      <c r="R8" s="137">
        <v>1</v>
      </c>
      <c r="S8" s="136"/>
      <c r="T8" s="136">
        <v>1</v>
      </c>
      <c r="U8" s="136">
        <v>1</v>
      </c>
      <c r="V8" s="136">
        <f>SUM(C8:U8)</f>
        <v>13</v>
      </c>
    </row>
    <row r="9" spans="1:25" ht="15.75" x14ac:dyDescent="0.25">
      <c r="A9" s="127">
        <v>5</v>
      </c>
      <c r="B9" s="128" t="s">
        <v>165</v>
      </c>
      <c r="C9" s="134">
        <v>1</v>
      </c>
      <c r="D9" s="134"/>
      <c r="E9" s="134">
        <v>1</v>
      </c>
      <c r="F9" s="134">
        <v>1</v>
      </c>
      <c r="G9" s="134">
        <v>1</v>
      </c>
      <c r="H9" s="134">
        <v>1</v>
      </c>
      <c r="I9" s="134">
        <v>1</v>
      </c>
      <c r="J9" s="134">
        <v>1</v>
      </c>
      <c r="K9" s="135"/>
      <c r="L9" s="136"/>
      <c r="M9" s="136"/>
      <c r="N9" s="136">
        <v>1</v>
      </c>
      <c r="O9" s="137"/>
      <c r="P9" s="136"/>
      <c r="Q9" s="135">
        <v>1</v>
      </c>
      <c r="R9" s="136">
        <v>1</v>
      </c>
      <c r="S9" s="136"/>
      <c r="T9" s="136">
        <v>1</v>
      </c>
      <c r="U9" s="136">
        <v>1</v>
      </c>
      <c r="V9" s="136">
        <f t="shared" si="0"/>
        <v>12</v>
      </c>
    </row>
    <row r="10" spans="1:25" ht="15.75" x14ac:dyDescent="0.25">
      <c r="A10" s="127">
        <v>6</v>
      </c>
      <c r="B10" s="130" t="s">
        <v>63</v>
      </c>
      <c r="C10" s="136">
        <v>1</v>
      </c>
      <c r="D10" s="136">
        <v>1</v>
      </c>
      <c r="E10" s="136">
        <v>1</v>
      </c>
      <c r="F10" s="136"/>
      <c r="G10" s="134">
        <v>1</v>
      </c>
      <c r="H10" s="136">
        <v>1</v>
      </c>
      <c r="I10" s="136">
        <v>1</v>
      </c>
      <c r="J10" s="136">
        <v>1</v>
      </c>
      <c r="K10" s="135"/>
      <c r="L10" s="136"/>
      <c r="M10" s="136"/>
      <c r="N10" s="136">
        <v>1</v>
      </c>
      <c r="O10" s="137"/>
      <c r="P10" s="136">
        <v>1</v>
      </c>
      <c r="Q10" s="135">
        <v>1</v>
      </c>
      <c r="R10" s="136">
        <v>1</v>
      </c>
      <c r="S10" s="136"/>
      <c r="T10" s="136">
        <v>1</v>
      </c>
      <c r="U10" s="136">
        <v>1</v>
      </c>
      <c r="V10" s="136">
        <f t="shared" si="0"/>
        <v>13</v>
      </c>
      <c r="W10" s="139"/>
    </row>
    <row r="11" spans="1:25" ht="15.75" x14ac:dyDescent="0.25">
      <c r="A11" s="127">
        <v>7</v>
      </c>
      <c r="B11" s="130" t="s">
        <v>64</v>
      </c>
      <c r="C11" s="136">
        <v>1</v>
      </c>
      <c r="D11" s="136">
        <v>1</v>
      </c>
      <c r="E11" s="136">
        <v>1</v>
      </c>
      <c r="F11" s="136"/>
      <c r="G11" s="134">
        <v>1</v>
      </c>
      <c r="H11" s="136">
        <v>1</v>
      </c>
      <c r="I11" s="136">
        <v>1</v>
      </c>
      <c r="J11" s="136">
        <v>1</v>
      </c>
      <c r="K11" s="135"/>
      <c r="L11" s="136"/>
      <c r="M11" s="136"/>
      <c r="N11" s="137">
        <v>1</v>
      </c>
      <c r="O11" s="136"/>
      <c r="P11" s="136">
        <v>1</v>
      </c>
      <c r="Q11" s="135">
        <v>1</v>
      </c>
      <c r="R11" s="136">
        <v>1</v>
      </c>
      <c r="S11" s="136"/>
      <c r="T11" s="136">
        <v>1</v>
      </c>
      <c r="U11" s="136">
        <v>1</v>
      </c>
      <c r="V11" s="136">
        <f t="shared" si="0"/>
        <v>13</v>
      </c>
      <c r="Y11" s="131">
        <f>138/11</f>
        <v>12.545454545454545</v>
      </c>
    </row>
    <row r="12" spans="1:25" ht="18" customHeight="1" x14ac:dyDescent="0.25">
      <c r="A12" s="127">
        <v>8</v>
      </c>
      <c r="B12" s="130" t="s">
        <v>166</v>
      </c>
      <c r="C12" s="136">
        <v>1</v>
      </c>
      <c r="D12" s="136"/>
      <c r="E12" s="136">
        <v>1</v>
      </c>
      <c r="F12" s="136"/>
      <c r="G12" s="134">
        <v>1</v>
      </c>
      <c r="H12" s="136">
        <v>1</v>
      </c>
      <c r="I12" s="136">
        <v>1</v>
      </c>
      <c r="J12" s="136">
        <v>1</v>
      </c>
      <c r="K12" s="135"/>
      <c r="L12" s="136"/>
      <c r="M12" s="136"/>
      <c r="N12" s="137">
        <v>1</v>
      </c>
      <c r="O12" s="136"/>
      <c r="P12" s="136">
        <v>1</v>
      </c>
      <c r="Q12" s="135">
        <v>1</v>
      </c>
      <c r="R12" s="136">
        <v>1</v>
      </c>
      <c r="S12" s="136"/>
      <c r="T12" s="136">
        <v>1</v>
      </c>
      <c r="U12" s="136">
        <v>1</v>
      </c>
      <c r="V12" s="136">
        <f t="shared" si="0"/>
        <v>12</v>
      </c>
    </row>
    <row r="13" spans="1:25" ht="15.75" x14ac:dyDescent="0.25">
      <c r="A13" s="127">
        <v>9</v>
      </c>
      <c r="B13" s="130" t="s">
        <v>167</v>
      </c>
      <c r="C13" s="136">
        <v>1</v>
      </c>
      <c r="D13" s="136"/>
      <c r="E13" s="136">
        <v>1</v>
      </c>
      <c r="F13" s="136"/>
      <c r="G13" s="134">
        <v>1</v>
      </c>
      <c r="H13" s="136">
        <v>1</v>
      </c>
      <c r="I13" s="136">
        <v>1</v>
      </c>
      <c r="J13" s="136">
        <v>1</v>
      </c>
      <c r="K13" s="136"/>
      <c r="L13" s="136"/>
      <c r="M13" s="136"/>
      <c r="N13" s="136"/>
      <c r="O13" s="136"/>
      <c r="P13" s="136">
        <v>1</v>
      </c>
      <c r="Q13" s="135">
        <v>1</v>
      </c>
      <c r="R13" s="136">
        <v>1</v>
      </c>
      <c r="S13" s="136"/>
      <c r="T13" s="136">
        <v>1</v>
      </c>
      <c r="U13" s="136">
        <v>1</v>
      </c>
      <c r="V13" s="136">
        <f t="shared" si="0"/>
        <v>11</v>
      </c>
    </row>
    <row r="14" spans="1:25" ht="19.5" customHeight="1" x14ac:dyDescent="0.25">
      <c r="A14" s="127">
        <v>10</v>
      </c>
      <c r="B14" s="130" t="s">
        <v>168</v>
      </c>
      <c r="C14" s="136">
        <v>1</v>
      </c>
      <c r="D14" s="136">
        <v>1</v>
      </c>
      <c r="E14" s="136">
        <v>1</v>
      </c>
      <c r="F14" s="136"/>
      <c r="G14" s="134">
        <v>1</v>
      </c>
      <c r="H14" s="136">
        <v>1</v>
      </c>
      <c r="I14" s="136">
        <v>1</v>
      </c>
      <c r="J14" s="136">
        <v>1</v>
      </c>
      <c r="K14" s="136"/>
      <c r="L14" s="136"/>
      <c r="M14" s="136"/>
      <c r="N14" s="136"/>
      <c r="O14" s="136"/>
      <c r="P14" s="136"/>
      <c r="Q14" s="135">
        <v>1</v>
      </c>
      <c r="R14" s="136">
        <v>1</v>
      </c>
      <c r="S14" s="136"/>
      <c r="T14" s="136">
        <v>1</v>
      </c>
      <c r="U14" s="136">
        <v>1</v>
      </c>
      <c r="V14" s="136">
        <f t="shared" si="0"/>
        <v>11</v>
      </c>
    </row>
    <row r="15" spans="1:25" ht="15.75" x14ac:dyDescent="0.25">
      <c r="A15" s="127">
        <v>11</v>
      </c>
      <c r="B15" s="130" t="s">
        <v>169</v>
      </c>
      <c r="C15" s="136">
        <v>1</v>
      </c>
      <c r="D15" s="136"/>
      <c r="E15" s="136">
        <v>1</v>
      </c>
      <c r="F15" s="136"/>
      <c r="G15" s="134">
        <v>1</v>
      </c>
      <c r="H15" s="136">
        <v>1</v>
      </c>
      <c r="I15" s="136">
        <v>1</v>
      </c>
      <c r="J15" s="136">
        <v>1</v>
      </c>
      <c r="K15" s="136"/>
      <c r="L15" s="136"/>
      <c r="M15" s="136"/>
      <c r="N15" s="136">
        <v>1</v>
      </c>
      <c r="O15" s="136"/>
      <c r="P15" s="136">
        <v>1</v>
      </c>
      <c r="Q15" s="140"/>
      <c r="R15" s="136">
        <v>1</v>
      </c>
      <c r="S15" s="136"/>
      <c r="T15" s="136">
        <v>1</v>
      </c>
      <c r="U15" s="136">
        <v>1</v>
      </c>
      <c r="V15" s="136">
        <f t="shared" si="0"/>
        <v>11</v>
      </c>
    </row>
    <row r="16" spans="1:25" ht="15" x14ac:dyDescent="0.25">
      <c r="A16" s="129"/>
      <c r="B16" s="141" t="s">
        <v>170</v>
      </c>
      <c r="C16" s="142">
        <f t="shared" ref="C16:U16" si="1">SUM(C5:C15)</f>
        <v>11</v>
      </c>
      <c r="D16" s="142">
        <f t="shared" si="1"/>
        <v>7</v>
      </c>
      <c r="E16" s="142">
        <f t="shared" si="1"/>
        <v>11</v>
      </c>
      <c r="F16" s="143">
        <f t="shared" si="1"/>
        <v>1</v>
      </c>
      <c r="G16" s="143">
        <f t="shared" si="1"/>
        <v>11</v>
      </c>
      <c r="H16" s="143">
        <f t="shared" si="1"/>
        <v>11</v>
      </c>
      <c r="I16" s="143">
        <f t="shared" si="1"/>
        <v>11</v>
      </c>
      <c r="J16" s="143">
        <f t="shared" si="1"/>
        <v>11</v>
      </c>
      <c r="K16" s="143">
        <f t="shared" si="1"/>
        <v>1</v>
      </c>
      <c r="L16" s="143">
        <f t="shared" si="1"/>
        <v>0</v>
      </c>
      <c r="M16" s="143">
        <f t="shared" si="1"/>
        <v>0</v>
      </c>
      <c r="N16" s="143">
        <f t="shared" si="1"/>
        <v>9</v>
      </c>
      <c r="O16" s="143">
        <f t="shared" si="1"/>
        <v>0</v>
      </c>
      <c r="P16" s="143">
        <f t="shared" si="1"/>
        <v>8</v>
      </c>
      <c r="Q16" s="143">
        <f t="shared" si="1"/>
        <v>10</v>
      </c>
      <c r="R16" s="143">
        <f t="shared" si="1"/>
        <v>11</v>
      </c>
      <c r="S16" s="143">
        <f t="shared" si="1"/>
        <v>3</v>
      </c>
      <c r="T16" s="143">
        <f t="shared" si="1"/>
        <v>11</v>
      </c>
      <c r="U16" s="143">
        <f t="shared" si="1"/>
        <v>11</v>
      </c>
      <c r="V16" s="143"/>
    </row>
    <row r="17" ht="23.25" customHeight="1" x14ac:dyDescent="0.25"/>
    <row r="18" ht="23.25" customHeight="1" x14ac:dyDescent="0.25"/>
    <row r="19" ht="23.25" customHeight="1" x14ac:dyDescent="0.25"/>
    <row r="20" ht="23.25" customHeight="1" x14ac:dyDescent="0.25"/>
    <row r="21" ht="23.25" customHeight="1" x14ac:dyDescent="0.25"/>
    <row r="22" ht="23.25" customHeight="1" x14ac:dyDescent="0.25"/>
    <row r="23" ht="23.25" customHeight="1" x14ac:dyDescent="0.25"/>
    <row r="24" ht="23.25" customHeight="1" x14ac:dyDescent="0.25"/>
    <row r="25" ht="23.25" customHeight="1" x14ac:dyDescent="0.25"/>
  </sheetData>
  <mergeCells count="2">
    <mergeCell ref="A1:V1"/>
    <mergeCell ref="T2:V2"/>
  </mergeCells>
  <hyperlinks>
    <hyperlink ref="C5" location="_ftn1" display="_ftn1"/>
  </hyperlinks>
  <pageMargins left="0.38" right="0.4"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abSelected="1" topLeftCell="A28" workbookViewId="0">
      <selection activeCell="M36" sqref="M36:M41"/>
    </sheetView>
  </sheetViews>
  <sheetFormatPr defaultColWidth="9" defaultRowHeight="15" x14ac:dyDescent="0.25"/>
  <cols>
    <col min="1" max="1" width="5.42578125" style="147" customWidth="1"/>
    <col min="2" max="2" width="39.28515625" style="146" customWidth="1"/>
    <col min="3" max="5" width="13.7109375" style="147" customWidth="1"/>
    <col min="6" max="14" width="9" style="146"/>
    <col min="15" max="15" width="13.140625" style="146" bestFit="1" customWidth="1"/>
    <col min="16" max="246" width="9" style="146"/>
    <col min="247" max="247" width="5.42578125" style="146" customWidth="1"/>
    <col min="248" max="248" width="33.42578125" style="146" customWidth="1"/>
    <col min="249" max="502" width="9" style="146"/>
    <col min="503" max="503" width="5.42578125" style="146" customWidth="1"/>
    <col min="504" max="504" width="33.42578125" style="146" customWidth="1"/>
    <col min="505" max="758" width="9" style="146"/>
    <col min="759" max="759" width="5.42578125" style="146" customWidth="1"/>
    <col min="760" max="760" width="33.42578125" style="146" customWidth="1"/>
    <col min="761" max="1014" width="9" style="146"/>
    <col min="1015" max="1015" width="5.42578125" style="146" customWidth="1"/>
    <col min="1016" max="1016" width="33.42578125" style="146" customWidth="1"/>
    <col min="1017" max="1270" width="9" style="146"/>
    <col min="1271" max="1271" width="5.42578125" style="146" customWidth="1"/>
    <col min="1272" max="1272" width="33.42578125" style="146" customWidth="1"/>
    <col min="1273" max="1526" width="9" style="146"/>
    <col min="1527" max="1527" width="5.42578125" style="146" customWidth="1"/>
    <col min="1528" max="1528" width="33.42578125" style="146" customWidth="1"/>
    <col min="1529" max="1782" width="9" style="146"/>
    <col min="1783" max="1783" width="5.42578125" style="146" customWidth="1"/>
    <col min="1784" max="1784" width="33.42578125" style="146" customWidth="1"/>
    <col min="1785" max="2038" width="9" style="146"/>
    <col min="2039" max="2039" width="5.42578125" style="146" customWidth="1"/>
    <col min="2040" max="2040" width="33.42578125" style="146" customWidth="1"/>
    <col min="2041" max="2294" width="9" style="146"/>
    <col min="2295" max="2295" width="5.42578125" style="146" customWidth="1"/>
    <col min="2296" max="2296" width="33.42578125" style="146" customWidth="1"/>
    <col min="2297" max="2550" width="9" style="146"/>
    <col min="2551" max="2551" width="5.42578125" style="146" customWidth="1"/>
    <col min="2552" max="2552" width="33.42578125" style="146" customWidth="1"/>
    <col min="2553" max="2806" width="9" style="146"/>
    <col min="2807" max="2807" width="5.42578125" style="146" customWidth="1"/>
    <col min="2808" max="2808" width="33.42578125" style="146" customWidth="1"/>
    <col min="2809" max="3062" width="9" style="146"/>
    <col min="3063" max="3063" width="5.42578125" style="146" customWidth="1"/>
    <col min="3064" max="3064" width="33.42578125" style="146" customWidth="1"/>
    <col min="3065" max="3318" width="9" style="146"/>
    <col min="3319" max="3319" width="5.42578125" style="146" customWidth="1"/>
    <col min="3320" max="3320" width="33.42578125" style="146" customWidth="1"/>
    <col min="3321" max="3574" width="9" style="146"/>
    <col min="3575" max="3575" width="5.42578125" style="146" customWidth="1"/>
    <col min="3576" max="3576" width="33.42578125" style="146" customWidth="1"/>
    <col min="3577" max="3830" width="9" style="146"/>
    <col min="3831" max="3831" width="5.42578125" style="146" customWidth="1"/>
    <col min="3832" max="3832" width="33.42578125" style="146" customWidth="1"/>
    <col min="3833" max="4086" width="9" style="146"/>
    <col min="4087" max="4087" width="5.42578125" style="146" customWidth="1"/>
    <col min="4088" max="4088" width="33.42578125" style="146" customWidth="1"/>
    <col min="4089" max="4342" width="9" style="146"/>
    <col min="4343" max="4343" width="5.42578125" style="146" customWidth="1"/>
    <col min="4344" max="4344" width="33.42578125" style="146" customWidth="1"/>
    <col min="4345" max="4598" width="9" style="146"/>
    <col min="4599" max="4599" width="5.42578125" style="146" customWidth="1"/>
    <col min="4600" max="4600" width="33.42578125" style="146" customWidth="1"/>
    <col min="4601" max="4854" width="9" style="146"/>
    <col min="4855" max="4855" width="5.42578125" style="146" customWidth="1"/>
    <col min="4856" max="4856" width="33.42578125" style="146" customWidth="1"/>
    <col min="4857" max="5110" width="9" style="146"/>
    <col min="5111" max="5111" width="5.42578125" style="146" customWidth="1"/>
    <col min="5112" max="5112" width="33.42578125" style="146" customWidth="1"/>
    <col min="5113" max="5366" width="9" style="146"/>
    <col min="5367" max="5367" width="5.42578125" style="146" customWidth="1"/>
    <col min="5368" max="5368" width="33.42578125" style="146" customWidth="1"/>
    <col min="5369" max="5622" width="9" style="146"/>
    <col min="5623" max="5623" width="5.42578125" style="146" customWidth="1"/>
    <col min="5624" max="5624" width="33.42578125" style="146" customWidth="1"/>
    <col min="5625" max="5878" width="9" style="146"/>
    <col min="5879" max="5879" width="5.42578125" style="146" customWidth="1"/>
    <col min="5880" max="5880" width="33.42578125" style="146" customWidth="1"/>
    <col min="5881" max="6134" width="9" style="146"/>
    <col min="6135" max="6135" width="5.42578125" style="146" customWidth="1"/>
    <col min="6136" max="6136" width="33.42578125" style="146" customWidth="1"/>
    <col min="6137" max="6390" width="9" style="146"/>
    <col min="6391" max="6391" width="5.42578125" style="146" customWidth="1"/>
    <col min="6392" max="6392" width="33.42578125" style="146" customWidth="1"/>
    <col min="6393" max="6646" width="9" style="146"/>
    <col min="6647" max="6647" width="5.42578125" style="146" customWidth="1"/>
    <col min="6648" max="6648" width="33.42578125" style="146" customWidth="1"/>
    <col min="6649" max="6902" width="9" style="146"/>
    <col min="6903" max="6903" width="5.42578125" style="146" customWidth="1"/>
    <col min="6904" max="6904" width="33.42578125" style="146" customWidth="1"/>
    <col min="6905" max="7158" width="9" style="146"/>
    <col min="7159" max="7159" width="5.42578125" style="146" customWidth="1"/>
    <col min="7160" max="7160" width="33.42578125" style="146" customWidth="1"/>
    <col min="7161" max="7414" width="9" style="146"/>
    <col min="7415" max="7415" width="5.42578125" style="146" customWidth="1"/>
    <col min="7416" max="7416" width="33.42578125" style="146" customWidth="1"/>
    <col min="7417" max="7670" width="9" style="146"/>
    <col min="7671" max="7671" width="5.42578125" style="146" customWidth="1"/>
    <col min="7672" max="7672" width="33.42578125" style="146" customWidth="1"/>
    <col min="7673" max="7926" width="9" style="146"/>
    <col min="7927" max="7927" width="5.42578125" style="146" customWidth="1"/>
    <col min="7928" max="7928" width="33.42578125" style="146" customWidth="1"/>
    <col min="7929" max="8182" width="9" style="146"/>
    <col min="8183" max="8183" width="5.42578125" style="146" customWidth="1"/>
    <col min="8184" max="8184" width="33.42578125" style="146" customWidth="1"/>
    <col min="8185" max="8438" width="9" style="146"/>
    <col min="8439" max="8439" width="5.42578125" style="146" customWidth="1"/>
    <col min="8440" max="8440" width="33.42578125" style="146" customWidth="1"/>
    <col min="8441" max="8694" width="9" style="146"/>
    <col min="8695" max="8695" width="5.42578125" style="146" customWidth="1"/>
    <col min="8696" max="8696" width="33.42578125" style="146" customWidth="1"/>
    <col min="8697" max="8950" width="9" style="146"/>
    <col min="8951" max="8951" width="5.42578125" style="146" customWidth="1"/>
    <col min="8952" max="8952" width="33.42578125" style="146" customWidth="1"/>
    <col min="8953" max="9206" width="9" style="146"/>
    <col min="9207" max="9207" width="5.42578125" style="146" customWidth="1"/>
    <col min="9208" max="9208" width="33.42578125" style="146" customWidth="1"/>
    <col min="9209" max="9462" width="9" style="146"/>
    <col min="9463" max="9463" width="5.42578125" style="146" customWidth="1"/>
    <col min="9464" max="9464" width="33.42578125" style="146" customWidth="1"/>
    <col min="9465" max="9718" width="9" style="146"/>
    <col min="9719" max="9719" width="5.42578125" style="146" customWidth="1"/>
    <col min="9720" max="9720" width="33.42578125" style="146" customWidth="1"/>
    <col min="9721" max="9974" width="9" style="146"/>
    <col min="9975" max="9975" width="5.42578125" style="146" customWidth="1"/>
    <col min="9976" max="9976" width="33.42578125" style="146" customWidth="1"/>
    <col min="9977" max="10230" width="9" style="146"/>
    <col min="10231" max="10231" width="5.42578125" style="146" customWidth="1"/>
    <col min="10232" max="10232" width="33.42578125" style="146" customWidth="1"/>
    <col min="10233" max="10486" width="9" style="146"/>
    <col min="10487" max="10487" width="5.42578125" style="146" customWidth="1"/>
    <col min="10488" max="10488" width="33.42578125" style="146" customWidth="1"/>
    <col min="10489" max="10742" width="9" style="146"/>
    <col min="10743" max="10743" width="5.42578125" style="146" customWidth="1"/>
    <col min="10744" max="10744" width="33.42578125" style="146" customWidth="1"/>
    <col min="10745" max="10998" width="9" style="146"/>
    <col min="10999" max="10999" width="5.42578125" style="146" customWidth="1"/>
    <col min="11000" max="11000" width="33.42578125" style="146" customWidth="1"/>
    <col min="11001" max="11254" width="9" style="146"/>
    <col min="11255" max="11255" width="5.42578125" style="146" customWidth="1"/>
    <col min="11256" max="11256" width="33.42578125" style="146" customWidth="1"/>
    <col min="11257" max="11510" width="9" style="146"/>
    <col min="11511" max="11511" width="5.42578125" style="146" customWidth="1"/>
    <col min="11512" max="11512" width="33.42578125" style="146" customWidth="1"/>
    <col min="11513" max="11766" width="9" style="146"/>
    <col min="11767" max="11767" width="5.42578125" style="146" customWidth="1"/>
    <col min="11768" max="11768" width="33.42578125" style="146" customWidth="1"/>
    <col min="11769" max="12022" width="9" style="146"/>
    <col min="12023" max="12023" width="5.42578125" style="146" customWidth="1"/>
    <col min="12024" max="12024" width="33.42578125" style="146" customWidth="1"/>
    <col min="12025" max="12278" width="9" style="146"/>
    <col min="12279" max="12279" width="5.42578125" style="146" customWidth="1"/>
    <col min="12280" max="12280" width="33.42578125" style="146" customWidth="1"/>
    <col min="12281" max="12534" width="9" style="146"/>
    <col min="12535" max="12535" width="5.42578125" style="146" customWidth="1"/>
    <col min="12536" max="12536" width="33.42578125" style="146" customWidth="1"/>
    <col min="12537" max="12790" width="9" style="146"/>
    <col min="12791" max="12791" width="5.42578125" style="146" customWidth="1"/>
    <col min="12792" max="12792" width="33.42578125" style="146" customWidth="1"/>
    <col min="12793" max="13046" width="9" style="146"/>
    <col min="13047" max="13047" width="5.42578125" style="146" customWidth="1"/>
    <col min="13048" max="13048" width="33.42578125" style="146" customWidth="1"/>
    <col min="13049" max="13302" width="9" style="146"/>
    <col min="13303" max="13303" width="5.42578125" style="146" customWidth="1"/>
    <col min="13304" max="13304" width="33.42578125" style="146" customWidth="1"/>
    <col min="13305" max="13558" width="9" style="146"/>
    <col min="13559" max="13559" width="5.42578125" style="146" customWidth="1"/>
    <col min="13560" max="13560" width="33.42578125" style="146" customWidth="1"/>
    <col min="13561" max="13814" width="9" style="146"/>
    <col min="13815" max="13815" width="5.42578125" style="146" customWidth="1"/>
    <col min="13816" max="13816" width="33.42578125" style="146" customWidth="1"/>
    <col min="13817" max="14070" width="9" style="146"/>
    <col min="14071" max="14071" width="5.42578125" style="146" customWidth="1"/>
    <col min="14072" max="14072" width="33.42578125" style="146" customWidth="1"/>
    <col min="14073" max="14326" width="9" style="146"/>
    <col min="14327" max="14327" width="5.42578125" style="146" customWidth="1"/>
    <col min="14328" max="14328" width="33.42578125" style="146" customWidth="1"/>
    <col min="14329" max="14582" width="9" style="146"/>
    <col min="14583" max="14583" width="5.42578125" style="146" customWidth="1"/>
    <col min="14584" max="14584" width="33.42578125" style="146" customWidth="1"/>
    <col min="14585" max="14838" width="9" style="146"/>
    <col min="14839" max="14839" width="5.42578125" style="146" customWidth="1"/>
    <col min="14840" max="14840" width="33.42578125" style="146" customWidth="1"/>
    <col min="14841" max="15094" width="9" style="146"/>
    <col min="15095" max="15095" width="5.42578125" style="146" customWidth="1"/>
    <col min="15096" max="15096" width="33.42578125" style="146" customWidth="1"/>
    <col min="15097" max="15350" width="9" style="146"/>
    <col min="15351" max="15351" width="5.42578125" style="146" customWidth="1"/>
    <col min="15352" max="15352" width="33.42578125" style="146" customWidth="1"/>
    <col min="15353" max="15606" width="9" style="146"/>
    <col min="15607" max="15607" width="5.42578125" style="146" customWidth="1"/>
    <col min="15608" max="15608" width="33.42578125" style="146" customWidth="1"/>
    <col min="15609" max="15862" width="9" style="146"/>
    <col min="15863" max="15863" width="5.42578125" style="146" customWidth="1"/>
    <col min="15864" max="15864" width="33.42578125" style="146" customWidth="1"/>
    <col min="15865" max="16118" width="9" style="146"/>
    <col min="16119" max="16119" width="5.42578125" style="146" customWidth="1"/>
    <col min="16120" max="16120" width="33.42578125" style="146" customWidth="1"/>
    <col min="16121" max="16384" width="9" style="146"/>
  </cols>
  <sheetData>
    <row r="1" spans="1:5" ht="49.5" customHeight="1" x14ac:dyDescent="0.25">
      <c r="A1" s="187" t="s">
        <v>229</v>
      </c>
      <c r="B1" s="187"/>
      <c r="C1" s="187"/>
      <c r="D1" s="187"/>
      <c r="E1" s="187"/>
    </row>
    <row r="2" spans="1:5" x14ac:dyDescent="0.25">
      <c r="A2" s="188"/>
      <c r="B2" s="188"/>
      <c r="C2" s="188"/>
      <c r="D2" s="188"/>
      <c r="E2" s="188"/>
    </row>
    <row r="4" spans="1:5" s="148" customFormat="1" ht="19.5" customHeight="1" x14ac:dyDescent="0.25">
      <c r="A4" s="189" t="s">
        <v>12</v>
      </c>
      <c r="B4" s="189" t="s">
        <v>176</v>
      </c>
      <c r="C4" s="189" t="s">
        <v>177</v>
      </c>
      <c r="D4" s="189"/>
      <c r="E4" s="189"/>
    </row>
    <row r="5" spans="1:5" s="148" customFormat="1" ht="15.75" x14ac:dyDescent="0.25">
      <c r="A5" s="189"/>
      <c r="B5" s="189"/>
      <c r="C5" s="149">
        <v>2023</v>
      </c>
      <c r="D5" s="149">
        <v>2024</v>
      </c>
      <c r="E5" s="149">
        <v>2025</v>
      </c>
    </row>
    <row r="6" spans="1:5" s="148" customFormat="1" ht="15.75" x14ac:dyDescent="0.25">
      <c r="A6" s="149" t="s">
        <v>178</v>
      </c>
      <c r="B6" s="150" t="s">
        <v>179</v>
      </c>
      <c r="C6" s="149"/>
      <c r="D6" s="149"/>
      <c r="E6" s="149"/>
    </row>
    <row r="7" spans="1:5" ht="15.75" x14ac:dyDescent="0.25">
      <c r="A7" s="151"/>
      <c r="B7" s="152" t="s">
        <v>180</v>
      </c>
      <c r="C7" s="151">
        <v>1</v>
      </c>
      <c r="D7" s="151"/>
      <c r="E7" s="151"/>
    </row>
    <row r="8" spans="1:5" ht="15.75" x14ac:dyDescent="0.25">
      <c r="A8" s="151"/>
      <c r="B8" s="152" t="s">
        <v>181</v>
      </c>
      <c r="C8" s="151">
        <v>1</v>
      </c>
      <c r="D8" s="151"/>
      <c r="E8" s="151"/>
    </row>
    <row r="9" spans="1:5" ht="15.75" x14ac:dyDescent="0.25">
      <c r="A9" s="151"/>
      <c r="B9" s="152" t="s">
        <v>182</v>
      </c>
      <c r="C9" s="151">
        <v>1</v>
      </c>
      <c r="D9" s="151"/>
      <c r="E9" s="151"/>
    </row>
    <row r="10" spans="1:5" ht="15.75" x14ac:dyDescent="0.25">
      <c r="A10" s="151"/>
      <c r="B10" s="152" t="s">
        <v>183</v>
      </c>
      <c r="C10" s="151"/>
      <c r="D10" s="151">
        <v>1</v>
      </c>
      <c r="E10" s="151"/>
    </row>
    <row r="11" spans="1:5" s="148" customFormat="1" ht="15.75" x14ac:dyDescent="0.25">
      <c r="A11" s="149" t="s">
        <v>184</v>
      </c>
      <c r="B11" s="150" t="s">
        <v>185</v>
      </c>
      <c r="C11" s="149"/>
      <c r="D11" s="149"/>
      <c r="E11" s="149"/>
    </row>
    <row r="12" spans="1:5" ht="15.75" x14ac:dyDescent="0.25">
      <c r="A12" s="151"/>
      <c r="B12" s="152" t="s">
        <v>186</v>
      </c>
      <c r="C12" s="151"/>
      <c r="D12" s="151">
        <v>1</v>
      </c>
      <c r="E12" s="151"/>
    </row>
    <row r="13" spans="1:5" ht="15.75" x14ac:dyDescent="0.25">
      <c r="A13" s="151"/>
      <c r="B13" s="152" t="s">
        <v>187</v>
      </c>
      <c r="C13" s="151">
        <v>1</v>
      </c>
      <c r="D13" s="151"/>
      <c r="E13" s="151"/>
    </row>
    <row r="14" spans="1:5" ht="15.75" x14ac:dyDescent="0.25">
      <c r="A14" s="151"/>
      <c r="B14" s="152" t="s">
        <v>188</v>
      </c>
      <c r="C14" s="151"/>
      <c r="D14" s="151">
        <v>1</v>
      </c>
      <c r="E14" s="151"/>
    </row>
    <row r="15" spans="1:5" ht="15.75" x14ac:dyDescent="0.25">
      <c r="A15" s="151"/>
      <c r="B15" s="152" t="s">
        <v>189</v>
      </c>
      <c r="C15" s="151"/>
      <c r="D15" s="151">
        <v>1</v>
      </c>
      <c r="E15" s="151"/>
    </row>
    <row r="16" spans="1:5" ht="15.75" x14ac:dyDescent="0.25">
      <c r="A16" s="151"/>
      <c r="B16" s="152" t="s">
        <v>190</v>
      </c>
      <c r="C16" s="151">
        <v>1</v>
      </c>
      <c r="D16" s="151"/>
      <c r="E16" s="151"/>
    </row>
    <row r="17" spans="1:5" ht="15.75" x14ac:dyDescent="0.25">
      <c r="A17" s="151"/>
      <c r="B17" s="152" t="s">
        <v>191</v>
      </c>
      <c r="C17" s="151"/>
      <c r="D17" s="151"/>
      <c r="E17" s="151">
        <v>1</v>
      </c>
    </row>
    <row r="18" spans="1:5" s="148" customFormat="1" ht="15.75" x14ac:dyDescent="0.25">
      <c r="A18" s="149" t="s">
        <v>192</v>
      </c>
      <c r="B18" s="150" t="s">
        <v>193</v>
      </c>
      <c r="C18" s="149"/>
      <c r="D18" s="149"/>
      <c r="E18" s="149"/>
    </row>
    <row r="19" spans="1:5" ht="15.75" x14ac:dyDescent="0.25">
      <c r="A19" s="151"/>
      <c r="B19" s="152" t="s">
        <v>194</v>
      </c>
      <c r="C19" s="151"/>
      <c r="D19" s="151"/>
      <c r="E19" s="151">
        <v>1</v>
      </c>
    </row>
    <row r="20" spans="1:5" ht="15.75" x14ac:dyDescent="0.25">
      <c r="A20" s="151"/>
      <c r="B20" s="152" t="s">
        <v>195</v>
      </c>
      <c r="C20" s="151"/>
      <c r="D20" s="151">
        <v>1</v>
      </c>
      <c r="E20" s="151"/>
    </row>
    <row r="21" spans="1:5" ht="15.75" x14ac:dyDescent="0.25">
      <c r="A21" s="151"/>
      <c r="B21" s="152" t="s">
        <v>196</v>
      </c>
      <c r="C21" s="151"/>
      <c r="D21" s="151">
        <v>1</v>
      </c>
      <c r="E21" s="151"/>
    </row>
    <row r="22" spans="1:5" ht="15.75" x14ac:dyDescent="0.25">
      <c r="A22" s="151"/>
      <c r="B22" s="152" t="s">
        <v>225</v>
      </c>
      <c r="C22" s="151"/>
      <c r="D22" s="151"/>
      <c r="E22" s="151">
        <v>1</v>
      </c>
    </row>
    <row r="23" spans="1:5" s="148" customFormat="1" ht="15.75" x14ac:dyDescent="0.25">
      <c r="A23" s="149" t="s">
        <v>197</v>
      </c>
      <c r="B23" s="150" t="s">
        <v>198</v>
      </c>
      <c r="C23" s="149"/>
      <c r="D23" s="149"/>
      <c r="E23" s="149"/>
    </row>
    <row r="24" spans="1:5" ht="15.75" x14ac:dyDescent="0.25">
      <c r="A24" s="151"/>
      <c r="B24" s="152" t="s">
        <v>199</v>
      </c>
      <c r="C24" s="151"/>
      <c r="D24" s="151">
        <v>1</v>
      </c>
      <c r="E24" s="151"/>
    </row>
    <row r="25" spans="1:5" ht="15.75" x14ac:dyDescent="0.25">
      <c r="A25" s="151"/>
      <c r="B25" s="152" t="s">
        <v>200</v>
      </c>
      <c r="C25" s="151"/>
      <c r="D25" s="151">
        <v>1</v>
      </c>
      <c r="E25" s="151"/>
    </row>
    <row r="26" spans="1:5" s="148" customFormat="1" ht="15.75" x14ac:dyDescent="0.25">
      <c r="A26" s="149" t="s">
        <v>201</v>
      </c>
      <c r="B26" s="150" t="s">
        <v>202</v>
      </c>
      <c r="C26" s="149"/>
      <c r="D26" s="149"/>
      <c r="E26" s="149"/>
    </row>
    <row r="27" spans="1:5" ht="15.75" x14ac:dyDescent="0.25">
      <c r="A27" s="151"/>
      <c r="B27" s="152" t="s">
        <v>203</v>
      </c>
      <c r="C27" s="151"/>
      <c r="D27" s="151">
        <v>1</v>
      </c>
      <c r="E27" s="151"/>
    </row>
    <row r="28" spans="1:5" s="148" customFormat="1" ht="15.75" x14ac:dyDescent="0.25">
      <c r="A28" s="149" t="s">
        <v>204</v>
      </c>
      <c r="B28" s="150" t="s">
        <v>205</v>
      </c>
      <c r="C28" s="149"/>
      <c r="D28" s="149"/>
      <c r="E28" s="149"/>
    </row>
    <row r="29" spans="1:5" ht="15.75" x14ac:dyDescent="0.25">
      <c r="A29" s="151"/>
      <c r="B29" s="152" t="s">
        <v>206</v>
      </c>
      <c r="C29" s="151"/>
      <c r="D29" s="151"/>
      <c r="E29" s="151">
        <v>1</v>
      </c>
    </row>
    <row r="30" spans="1:5" s="148" customFormat="1" ht="15.75" x14ac:dyDescent="0.25">
      <c r="A30" s="149" t="s">
        <v>207</v>
      </c>
      <c r="B30" s="150" t="s">
        <v>208</v>
      </c>
      <c r="C30" s="149"/>
      <c r="D30" s="149"/>
      <c r="E30" s="149"/>
    </row>
    <row r="31" spans="1:5" ht="15.75" x14ac:dyDescent="0.25">
      <c r="A31" s="151"/>
      <c r="B31" s="152" t="s">
        <v>209</v>
      </c>
      <c r="C31" s="151"/>
      <c r="D31" s="151"/>
      <c r="E31" s="151">
        <v>1</v>
      </c>
    </row>
    <row r="32" spans="1:5" s="148" customFormat="1" ht="15.75" x14ac:dyDescent="0.25">
      <c r="A32" s="149" t="s">
        <v>210</v>
      </c>
      <c r="B32" s="150" t="s">
        <v>211</v>
      </c>
      <c r="C32" s="149"/>
      <c r="D32" s="149"/>
      <c r="E32" s="149"/>
    </row>
    <row r="33" spans="1:5" ht="15.75" x14ac:dyDescent="0.25">
      <c r="A33" s="151"/>
      <c r="B33" s="152" t="s">
        <v>166</v>
      </c>
      <c r="C33" s="151"/>
      <c r="D33" s="151">
        <v>1</v>
      </c>
      <c r="E33" s="151"/>
    </row>
    <row r="34" spans="1:5" s="148" customFormat="1" ht="15.75" x14ac:dyDescent="0.25">
      <c r="A34" s="149" t="s">
        <v>212</v>
      </c>
      <c r="B34" s="150" t="s">
        <v>213</v>
      </c>
      <c r="C34" s="149"/>
      <c r="D34" s="149"/>
      <c r="E34" s="149"/>
    </row>
    <row r="35" spans="1:5" ht="15.75" x14ac:dyDescent="0.25">
      <c r="A35" s="151"/>
      <c r="B35" s="152" t="s">
        <v>167</v>
      </c>
      <c r="C35" s="151"/>
      <c r="D35" s="151"/>
      <c r="E35" s="151">
        <v>1</v>
      </c>
    </row>
    <row r="36" spans="1:5" s="148" customFormat="1" ht="15.75" x14ac:dyDescent="0.25">
      <c r="A36" s="149" t="s">
        <v>214</v>
      </c>
      <c r="B36" s="150" t="s">
        <v>215</v>
      </c>
      <c r="C36" s="149"/>
      <c r="D36" s="149"/>
      <c r="E36" s="149"/>
    </row>
    <row r="37" spans="1:5" ht="15.75" x14ac:dyDescent="0.25">
      <c r="A37" s="151"/>
      <c r="B37" s="152" t="s">
        <v>216</v>
      </c>
      <c r="C37" s="151"/>
      <c r="D37" s="151">
        <v>1</v>
      </c>
      <c r="E37" s="151"/>
    </row>
    <row r="38" spans="1:5" ht="15.75" x14ac:dyDescent="0.25">
      <c r="A38" s="151"/>
      <c r="B38" s="152" t="s">
        <v>223</v>
      </c>
      <c r="C38" s="151"/>
      <c r="D38" s="151"/>
      <c r="E38" s="151">
        <v>1</v>
      </c>
    </row>
    <row r="39" spans="1:5" ht="15.75" x14ac:dyDescent="0.25">
      <c r="A39" s="151"/>
      <c r="B39" s="152" t="s">
        <v>224</v>
      </c>
      <c r="C39" s="151"/>
      <c r="D39" s="151"/>
      <c r="E39" s="151">
        <v>1</v>
      </c>
    </row>
    <row r="40" spans="1:5" s="148" customFormat="1" ht="15.75" x14ac:dyDescent="0.25">
      <c r="A40" s="149" t="s">
        <v>217</v>
      </c>
      <c r="B40" s="150" t="s">
        <v>218</v>
      </c>
      <c r="C40" s="149"/>
      <c r="D40" s="149"/>
      <c r="E40" s="149"/>
    </row>
    <row r="41" spans="1:5" ht="15.75" x14ac:dyDescent="0.25">
      <c r="A41" s="151"/>
      <c r="B41" s="152" t="s">
        <v>219</v>
      </c>
      <c r="C41" s="151"/>
      <c r="D41" s="151">
        <v>1</v>
      </c>
      <c r="E41" s="151"/>
    </row>
    <row r="42" spans="1:5" ht="15.75" x14ac:dyDescent="0.25">
      <c r="A42" s="151"/>
      <c r="B42" s="152" t="s">
        <v>221</v>
      </c>
      <c r="C42" s="151"/>
      <c r="D42" s="151"/>
      <c r="E42" s="151">
        <v>1</v>
      </c>
    </row>
    <row r="43" spans="1:5" ht="15.75" x14ac:dyDescent="0.25">
      <c r="A43" s="151"/>
      <c r="B43" s="152" t="s">
        <v>222</v>
      </c>
      <c r="C43" s="151"/>
      <c r="D43" s="151"/>
      <c r="E43" s="151">
        <v>1</v>
      </c>
    </row>
    <row r="44" spans="1:5" s="193" customFormat="1" x14ac:dyDescent="0.25">
      <c r="A44" s="191"/>
      <c r="B44" s="192" t="s">
        <v>220</v>
      </c>
      <c r="C44" s="191">
        <f>SUM(C6:C43)</f>
        <v>5</v>
      </c>
      <c r="D44" s="191">
        <f t="shared" ref="D44:E44" si="0">SUM(D6:D43)</f>
        <v>12</v>
      </c>
      <c r="E44" s="191">
        <f t="shared" si="0"/>
        <v>10</v>
      </c>
    </row>
  </sheetData>
  <mergeCells count="5">
    <mergeCell ref="A1:E1"/>
    <mergeCell ref="A2:E2"/>
    <mergeCell ref="A4:A5"/>
    <mergeCell ref="B4:B5"/>
    <mergeCell ref="C4:E4"/>
  </mergeCells>
  <pageMargins left="0.31" right="0.22" top="0.39" bottom="0.35"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Biểu 01</vt:lpstr>
      <vt:lpstr>Biểu 02</vt:lpstr>
      <vt:lpstr>Biểu 3</vt:lpstr>
      <vt:lpstr>Biểu 4</vt:lpstr>
      <vt:lpstr>Biểu 05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VNN.R9</cp:lastModifiedBy>
  <cp:lastPrinted>2024-09-05T11:20:19Z</cp:lastPrinted>
  <dcterms:created xsi:type="dcterms:W3CDTF">2024-06-12T09:07:44Z</dcterms:created>
  <dcterms:modified xsi:type="dcterms:W3CDTF">2024-09-08T08:22:36Z</dcterms:modified>
</cp:coreProperties>
</file>