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616" windowHeight="9372"/>
  </bookViews>
  <sheets>
    <sheet name="Biểu 01" sheetId="1" r:id="rId1"/>
  </sheets>
  <definedNames>
    <definedName name="_xlnm.Print_Area" localSheetId="0">'Biểu 01'!$A$1:$J$44</definedName>
  </definedNames>
  <calcPr calcId="144525"/>
</workbook>
</file>

<file path=xl/calcChain.xml><?xml version="1.0" encoding="utf-8"?>
<calcChain xmlns="http://schemas.openxmlformats.org/spreadsheetml/2006/main">
  <c r="F39" i="1" l="1"/>
  <c r="F38" i="1"/>
  <c r="F37" i="1"/>
  <c r="F36" i="1"/>
  <c r="F35" i="1"/>
  <c r="F34" i="1"/>
  <c r="F33" i="1"/>
  <c r="F32" i="1"/>
  <c r="F31" i="1"/>
  <c r="D39" i="1"/>
  <c r="D38" i="1"/>
  <c r="D37" i="1"/>
  <c r="D36" i="1"/>
  <c r="D35" i="1"/>
  <c r="D34" i="1"/>
  <c r="D33" i="1"/>
  <c r="D32" i="1"/>
  <c r="D31" i="1"/>
  <c r="H13" i="1" l="1"/>
  <c r="H12" i="1"/>
  <c r="J6" i="1" l="1"/>
  <c r="D22" i="1" l="1"/>
  <c r="G22" i="1" l="1"/>
  <c r="H22" i="1"/>
  <c r="H21" i="1"/>
  <c r="G20" i="1" l="1"/>
  <c r="H16" i="1"/>
  <c r="H14" i="1"/>
  <c r="H10" i="1"/>
  <c r="H9" i="1"/>
  <c r="H11" i="1"/>
  <c r="H15" i="1"/>
  <c r="H17" i="1"/>
  <c r="H18" i="1"/>
  <c r="H19" i="1"/>
  <c r="H20" i="1"/>
  <c r="G9" i="1"/>
  <c r="G10" i="1"/>
  <c r="G11" i="1"/>
  <c r="G14" i="1"/>
  <c r="G15" i="1"/>
  <c r="G16" i="1"/>
  <c r="G17" i="1"/>
  <c r="G18" i="1"/>
  <c r="G19" i="1"/>
  <c r="G21" i="1"/>
  <c r="D9" i="1"/>
</calcChain>
</file>

<file path=xl/comments1.xml><?xml version="1.0" encoding="utf-8"?>
<comments xmlns="http://schemas.openxmlformats.org/spreadsheetml/2006/main">
  <authors>
    <author>Administrator</author>
  </authors>
  <commentList>
    <comment ref="D26" authorId="0">
      <text>
        <r>
          <rPr>
            <b/>
            <sz val="9"/>
            <color indexed="81"/>
            <rFont val="Tahoma"/>
            <family val="2"/>
          </rPr>
          <t>7/12 xã Tiểu học; 4/12 xã đạt THCS</t>
        </r>
        <r>
          <rPr>
            <sz val="9"/>
            <color indexed="81"/>
            <rFont val="Tahoma"/>
            <family val="2"/>
          </rPr>
          <t xml:space="preserve">
</t>
        </r>
      </text>
    </comment>
    <comment ref="G41" authorId="0">
      <text>
        <r>
          <rPr>
            <b/>
            <sz val="9"/>
            <color indexed="81"/>
            <rFont val="Segoe UI"/>
            <family val="2"/>
          </rPr>
          <t>Administrator:</t>
        </r>
        <r>
          <rPr>
            <sz val="9"/>
            <color indexed="81"/>
            <rFont val="Segoe UI"/>
            <family val="2"/>
          </rPr>
          <t xml:space="preserve">
GĐ 2016-2020=3.329;
ĐG đến 31/72024=2.829</t>
        </r>
      </text>
    </comment>
    <comment ref="H41" authorId="0">
      <text>
        <r>
          <rPr>
            <b/>
            <sz val="9"/>
            <color indexed="81"/>
            <rFont val="Segoe UI"/>
            <family val="2"/>
          </rPr>
          <t>NQ 3.950</t>
        </r>
      </text>
    </comment>
  </commentList>
</comments>
</file>

<file path=xl/sharedStrings.xml><?xml version="1.0" encoding="utf-8"?>
<sst xmlns="http://schemas.openxmlformats.org/spreadsheetml/2006/main" count="170" uniqueCount="78">
  <si>
    <t>ĐVT</t>
  </si>
  <si>
    <t>Mục tiêu 1</t>
  </si>
  <si>
    <t>Mục tiêu 2</t>
  </si>
  <si>
    <t>%</t>
  </si>
  <si>
    <t>Mục tiêu 3</t>
  </si>
  <si>
    <t>Mục tiêu 4</t>
  </si>
  <si>
    <t>Mục tiêu 5</t>
  </si>
  <si>
    <t>Chỉ tiêu</t>
  </si>
  <si>
    <t>Mục tiêu</t>
  </si>
  <si>
    <t>So sánh kết quả %</t>
  </si>
  <si>
    <t>Biểu số 1</t>
  </si>
  <si>
    <t>Cán bộ lãnh đạo, quản lý cấp huyện có trình độ lý luận chính trị từ trung cấp trở lên</t>
  </si>
  <si>
    <t>Cán bộ công chức, viên chức cấp huyện có trình độ lý luận chính trị từ trung cấp trở lên</t>
  </si>
  <si>
    <t>Cán bộ lãnh đạo quản lý, công chức, viên chức cấp huyện có trình độ chuyên môn từ đại học trở lên</t>
  </si>
  <si>
    <t>Cán bộ công chức cấp xã có trình độ lý luận chính trị từ trung cấp trở lên</t>
  </si>
  <si>
    <t>Lần</t>
  </si>
  <si>
    <t>Tỷ lệ lao động trong lĩnh vực Nông, lâm nghiệp, thủy sản</t>
  </si>
  <si>
    <t>Tỷ lệ lao động lĩnh vực công nghiệp, xây dựng</t>
  </si>
  <si>
    <t>Tỷ lên lao động dịch vụ</t>
  </si>
  <si>
    <t>Tỷ lệ phòng học được xây dựng kiên cố hóa</t>
  </si>
  <si>
    <t>Tỷ lệ phòng nội trú kiên cố hóa</t>
  </si>
  <si>
    <t>Các xã, thị trấn đạt bộ tiêu trí quốc gia về Y tế</t>
  </si>
  <si>
    <t>Trạm Y tế có cơ sở hạ tầng đảm bảo quy định của Bộ Y tế</t>
  </si>
  <si>
    <t>Huy động trẻ 0-2 tuổi ra lớp đạt</t>
  </si>
  <si>
    <t>Huy động trẻ 3-5 tuổi ra lớp đạt</t>
  </si>
  <si>
    <t>Huy động trẻ 5 tuổi ra lớp đạt</t>
  </si>
  <si>
    <t>Dân số 6-10 tuổi học tiểu học đạt</t>
  </si>
  <si>
    <t>Dân số 11-14 tuổi học trung học cơ sở đạt</t>
  </si>
  <si>
    <t>Dân số 15-18 tuổi học trung học phổ thông và tương đương đạt</t>
  </si>
  <si>
    <t>Tỷ lệ học sinh hoàn thành chương trình tiểu học</t>
  </si>
  <si>
    <t>Tỷ lệ học sinh tốt nghiệp Trung học cơ sở</t>
  </si>
  <si>
    <t>Tỷ lệ học sinh tốt nghiệp trung học phổ thông</t>
  </si>
  <si>
    <t>Duy trì huyện đạt chuẩn xóa mù chữ mức độ 2</t>
  </si>
  <si>
    <t>Phổ cập giáo dục tiểu học và THCS mức độ 2</t>
  </si>
  <si>
    <t>Phổ cập giáo dục mầm non cho trẻ 05 tuổi</t>
  </si>
  <si>
    <t>Đạt chuẩn phổ cập giáo dục tiểu học, THCS mức độ 3</t>
  </si>
  <si>
    <t xml:space="preserve">Giảm tỷ lệ suy dinh dưỡng trẻ em thể nhẹ cân </t>
  </si>
  <si>
    <t>Giảm tỷ lệ suy dinh dưỡng trẻ em thể thấp còi</t>
  </si>
  <si>
    <t>Tuổi thọ trung bình người dân</t>
  </si>
  <si>
    <t>Giảm tình trạng tảo hôn và hôn nhân cận huyết thống</t>
  </si>
  <si>
    <t>Cán bộ lãnh đạo, quản lý, công chức, viên chức có trình độ cao đẳng, đại học trở lên</t>
  </si>
  <si>
    <t>Cán bộ công chức, viên chức đáp ứng đủ điều kiện về tiêu chuẩn quy định trước khi bổ nhiệm nghạch, bổ nhiệm chức vụ lãnh đạo, quản lý</t>
  </si>
  <si>
    <t>Tỷ lệ cán bộ công chức, viên chức được bồi dưỡng kiến thức về quản lý nhà nước, tin học, ngoại ngữ hoặc tiếnga dân tộc, được cập nhập kiến thức pháp luật, kỹ năng nghề nghiệp chuyên ngành, bồi dưỡng đạo đức công vụ và bồi dưỡng tiêu chuẩn theo chức danh nghề nghiệp</t>
  </si>
  <si>
    <t>Mục tiêu 6</t>
  </si>
  <si>
    <t>Cán bộ công chức cấp xã có trình độ chuyển môn từ trung cấp trở lên</t>
  </si>
  <si>
    <t>Cán bộ công chức cấp xã được bồi dưỡng cập nhập  kiến thức, kỹ năng, phương pháp, đạo đức công vụ</t>
  </si>
  <si>
    <t>Mục tiêu 7</t>
  </si>
  <si>
    <t>Đào tạo nghề</t>
  </si>
  <si>
    <t>Lao động</t>
  </si>
  <si>
    <t>Tạo việc làm mới</t>
  </si>
  <si>
    <t xml:space="preserve">Lao động </t>
  </si>
  <si>
    <t>Kết quả thực hiện  so với năm  2020 (tăng + hoặc giảm -)</t>
  </si>
  <si>
    <t xml:space="preserve">Kết quả thực hiện 2024 so với chỉ tiêu Nghị quyết (tăng + hoặc giảm -) </t>
  </si>
  <si>
    <t>số liệu từ 01/01/2021</t>
  </si>
  <si>
    <t>thực hiện đến tháng 31/7/ 2024</t>
  </si>
  <si>
    <t>Chỉ tiêu Nghị quyết số 05-NQ/HU</t>
  </si>
  <si>
    <t>&gt;50</t>
  </si>
  <si>
    <t>&gt;99,9</t>
  </si>
  <si>
    <t>&gt;95</t>
  </si>
  <si>
    <t>Đạt</t>
  </si>
  <si>
    <t>Trường mầm non và phô thông đạt kiểm định chất lượng giáo dục và trường đạt chuẩn quốc gia</t>
  </si>
  <si>
    <t>&gt;51</t>
  </si>
  <si>
    <t>Chưa đạt</t>
  </si>
  <si>
    <t>Giảm</t>
  </si>
  <si>
    <t>Tăng</t>
  </si>
  <si>
    <t>đạt</t>
  </si>
  <si>
    <t>giảm 17.5</t>
  </si>
  <si>
    <t>Giảm 15%</t>
  </si>
  <si>
    <t>17,3 năm 2020 (giảm 0,4% so với 2020)</t>
  </si>
  <si>
    <t>tăng 0,6 so với nghị quyết</t>
  </si>
  <si>
    <t>Không đạt</t>
  </si>
  <si>
    <t>&lt; 22</t>
  </si>
  <si>
    <t>24,9 năm 2020 ( giảm 0,7% so với 2020)</t>
  </si>
  <si>
    <t>Không có số liệu thống kê</t>
  </si>
  <si>
    <t>Giảm 1,6% so với năm 2020</t>
  </si>
  <si>
    <t>Tăng 0,7 so với nghị quyết</t>
  </si>
  <si>
    <r>
      <t>Ghi chú</t>
    </r>
    <r>
      <rPr>
        <i/>
        <sz val="10"/>
        <rFont val="Times New Roman"/>
        <family val="1"/>
      </rPr>
      <t xml:space="preserve"> 
(đánh giá đạt, không đạt theo chỉ tiêu Nghị quyết)</t>
    </r>
  </si>
  <si>
    <r>
      <t xml:space="preserve">BIỂU TỔNG HỢP ĐÁNH GIÁ CHỈ TIÊU NGHỊ QUYẾT SỐ 05-NQ/HU NGÀY 01/1/2021
</t>
    </r>
    <r>
      <rPr>
        <i/>
        <sz val="12"/>
        <rFont val="Times New Roman"/>
        <family val="1"/>
      </rPr>
      <t>(Kèm theo Báo cáo số:      -BC/UBND ngày     tháng      năm 2024 của UBND huyện ủy Tủa Chùa)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</si>
</sst>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 #,##0.00_-;_-* &quot;-&quot;??_-;_-@_-"/>
    <numFmt numFmtId="165" formatCode="_-* #,##0_-;\-* #,##0_-;_-* &quot;-&quot;??_-;_-@_-"/>
    <numFmt numFmtId="166" formatCode="_(* #,##0.00_);_(* \(#,##0.00\);_(* &quot;-&quot;??_);_(@_)"/>
    <numFmt numFmtId="167" formatCode="#,##0.0"/>
    <numFmt numFmtId="168" formatCode="0.0"/>
    <numFmt numFmtId="169" formatCode="_-* #,##0.0_-;\-* #,##0.0_-;_-* &quot;-&quot;??_-;_-@_-"/>
    <numFmt numFmtId="170" formatCode="0.0_ "/>
  </numFmts>
  <fonts count="19">
    <font>
      <sz val="11"/>
      <color theme="1"/>
      <name val="Calibri"/>
      <family val="2"/>
      <charset val="163"/>
      <scheme val="minor"/>
    </font>
    <font>
      <sz val="11"/>
      <color theme="1"/>
      <name val="Calibri"/>
      <family val="2"/>
      <charset val="163"/>
      <scheme val="minor"/>
    </font>
    <font>
      <sz val="10"/>
      <name val="Arial"/>
      <family val="2"/>
    </font>
    <font>
      <sz val="12"/>
      <name val="Times New Roman"/>
      <family val="1"/>
      <charset val="163"/>
    </font>
    <font>
      <b/>
      <sz val="10"/>
      <name val="Times New Roman"/>
      <family val="1"/>
    </font>
    <font>
      <sz val="9"/>
      <color indexed="81"/>
      <name val="Tahoma"/>
      <family val="2"/>
    </font>
    <font>
      <b/>
      <sz val="9"/>
      <color indexed="81"/>
      <name val="Tahoma"/>
      <family val="2"/>
    </font>
    <font>
      <sz val="10"/>
      <color rgb="FFFF0000"/>
      <name val="Times New Roman"/>
      <family val="1"/>
    </font>
    <font>
      <b/>
      <sz val="9"/>
      <color indexed="81"/>
      <name val="Segoe UI"/>
      <family val="2"/>
    </font>
    <font>
      <sz val="9"/>
      <color indexed="81"/>
      <name val="Segoe UI"/>
      <family val="2"/>
    </font>
    <font>
      <sz val="9"/>
      <color rgb="FFFF0000"/>
      <name val="Times New Roman"/>
      <family val="1"/>
    </font>
    <font>
      <sz val="11"/>
      <color theme="1"/>
      <name val="Calibri"/>
      <charset val="163"/>
      <scheme val="minor"/>
    </font>
    <font>
      <sz val="10"/>
      <name val="Arial"/>
      <charset val="134"/>
    </font>
    <font>
      <sz val="12"/>
      <name val="Times New Roman"/>
      <charset val="163"/>
    </font>
    <font>
      <b/>
      <sz val="12"/>
      <name val="Times New Roman"/>
      <family val="1"/>
    </font>
    <font>
      <i/>
      <sz val="12"/>
      <name val="Times New Roman"/>
      <family val="1"/>
    </font>
    <font>
      <sz val="12"/>
      <name val="Times New Roman"/>
      <family val="1"/>
    </font>
    <font>
      <i/>
      <sz val="10"/>
      <name val="Times New Roman"/>
      <family val="1"/>
    </font>
    <font>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6" fontId="2" fillId="0" borderId="0" applyFont="0" applyFill="0" applyBorder="0" applyAlignment="0" applyProtection="0"/>
    <xf numFmtId="0" fontId="11" fillId="0" borderId="0"/>
    <xf numFmtId="164"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0" fontId="13" fillId="0" borderId="0"/>
    <xf numFmtId="0" fontId="12" fillId="0" borderId="0"/>
  </cellStyleXfs>
  <cellXfs count="51">
    <xf numFmtId="0" fontId="0" fillId="0" borderId="0" xfId="0"/>
    <xf numFmtId="4" fontId="7" fillId="0" borderId="1"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4" fontId="10"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16" fillId="0" borderId="0" xfId="0" applyFont="1" applyFill="1"/>
    <xf numFmtId="0" fontId="18" fillId="0" borderId="1" xfId="0" applyFont="1" applyFill="1" applyBorder="1" applyAlignment="1">
      <alignment horizontal="center" vertical="center" wrapText="1"/>
    </xf>
    <xf numFmtId="43" fontId="16" fillId="0" borderId="0" xfId="0" applyNumberFormat="1" applyFont="1" applyFill="1"/>
    <xf numFmtId="0" fontId="18" fillId="0" borderId="1" xfId="0" applyFont="1" applyFill="1" applyBorder="1" applyAlignment="1">
      <alignment horizontal="justify" vertical="center" wrapText="1"/>
    </xf>
    <xf numFmtId="167" fontId="18"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168"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wrapText="1"/>
    </xf>
    <xf numFmtId="0" fontId="18" fillId="0" borderId="1" xfId="0" applyFont="1" applyFill="1" applyBorder="1" applyAlignment="1">
      <alignment horizontal="center"/>
    </xf>
    <xf numFmtId="0" fontId="18" fillId="0" borderId="1" xfId="0" applyFont="1" applyFill="1" applyBorder="1" applyAlignment="1">
      <alignment horizontal="center" vertical="center"/>
    </xf>
    <xf numFmtId="0" fontId="16" fillId="0" borderId="0" xfId="0" applyFont="1" applyFill="1" applyAlignment="1">
      <alignment horizontal="center"/>
    </xf>
    <xf numFmtId="0" fontId="18" fillId="0" borderId="1" xfId="0" applyNumberFormat="1" applyFont="1" applyFill="1" applyBorder="1" applyAlignment="1" applyProtection="1">
      <alignment horizontal="center" vertical="center" wrapText="1"/>
    </xf>
    <xf numFmtId="168" fontId="18" fillId="0" borderId="1" xfId="8" applyNumberFormat="1" applyFont="1" applyFill="1" applyBorder="1" applyAlignment="1">
      <alignment horizontal="center" vertical="center" wrapText="1"/>
    </xf>
    <xf numFmtId="0" fontId="18" fillId="0" borderId="1" xfId="8" applyFont="1" applyFill="1" applyBorder="1" applyAlignment="1">
      <alignment horizontal="center" vertical="center" wrapText="1"/>
    </xf>
    <xf numFmtId="170" fontId="1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69" fontId="7" fillId="0" borderId="1" xfId="1"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9" fontId="7" fillId="0" borderId="1" xfId="0" applyNumberFormat="1" applyFont="1" applyFill="1" applyBorder="1" applyAlignment="1">
      <alignment horizontal="center" vertical="center" wrapText="1"/>
    </xf>
    <xf numFmtId="169" fontId="18" fillId="0" borderId="1" xfId="1"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169" fontId="1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68" fontId="7" fillId="0" borderId="1" xfId="8" applyNumberFormat="1" applyFont="1" applyFill="1" applyBorder="1" applyAlignment="1">
      <alignment horizontal="center" vertical="center" wrapText="1"/>
    </xf>
    <xf numFmtId="0" fontId="7" fillId="0" borderId="1" xfId="8" applyFont="1" applyFill="1" applyBorder="1" applyAlignment="1">
      <alignment horizontal="center" vertical="center" wrapText="1"/>
    </xf>
    <xf numFmtId="0" fontId="7" fillId="0" borderId="1" xfId="0" applyFont="1" applyFill="1" applyBorder="1"/>
    <xf numFmtId="0" fontId="7" fillId="0" borderId="1" xfId="0" applyFont="1" applyFill="1" applyBorder="1" applyAlignment="1">
      <alignment horizontal="center"/>
    </xf>
    <xf numFmtId="165" fontId="7" fillId="0" borderId="1" xfId="1" applyNumberFormat="1" applyFont="1" applyFill="1" applyBorder="1" applyAlignment="1">
      <alignment horizontal="center"/>
    </xf>
    <xf numFmtId="9" fontId="7" fillId="0" borderId="1" xfId="1" applyNumberFormat="1" applyFont="1" applyFill="1" applyBorder="1" applyAlignment="1">
      <alignment horizontal="center"/>
    </xf>
    <xf numFmtId="0" fontId="1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5" fillId="0" borderId="0" xfId="0" applyFont="1" applyFill="1" applyAlignment="1">
      <alignment horizontal="right"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15">
    <cellStyle name="Comma" xfId="1" builtinId="3"/>
    <cellStyle name="Comma 10" xfId="5"/>
    <cellStyle name="Comma 10 2" xfId="10"/>
    <cellStyle name="Comma 2" xfId="4"/>
    <cellStyle name="Comma 2 2" xfId="11"/>
    <cellStyle name="Comma 3" xfId="9"/>
    <cellStyle name="Comma 3 2" xfId="7"/>
    <cellStyle name="Comma 3 2 2" xfId="12"/>
    <cellStyle name="Dấu_phảy 2" xfId="3"/>
    <cellStyle name="Normal" xfId="0" builtinId="0"/>
    <cellStyle name="Normal 11 3" xfId="6"/>
    <cellStyle name="Normal 11 3 2" xfId="13"/>
    <cellStyle name="Normal 2" xfId="2"/>
    <cellStyle name="Normal 2 2" xfId="14"/>
    <cellStyle name="Normal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
  <sheetViews>
    <sheetView tabSelected="1" view="pageBreakPreview" zoomScaleNormal="85" zoomScaleSheetLayoutView="100" workbookViewId="0">
      <selection sqref="A1:I1"/>
    </sheetView>
  </sheetViews>
  <sheetFormatPr defaultColWidth="9.109375" defaultRowHeight="15.6"/>
  <cols>
    <col min="1" max="1" width="11.44140625" style="8" customWidth="1"/>
    <col min="2" max="2" width="31.88671875" style="8" customWidth="1"/>
    <col min="3" max="3" width="8.44140625" style="20" customWidth="1"/>
    <col min="4" max="4" width="10.44140625" style="20" customWidth="1"/>
    <col min="5" max="5" width="10.88671875" style="20" customWidth="1"/>
    <col min="6" max="7" width="9.6640625" style="20" customWidth="1"/>
    <col min="8" max="8" width="10.33203125" style="8" customWidth="1"/>
    <col min="9" max="9" width="11.44140625" style="20" customWidth="1"/>
    <col min="10" max="10" width="10.109375" style="8" bestFit="1" customWidth="1"/>
    <col min="11" max="16384" width="9.109375" style="8"/>
  </cols>
  <sheetData>
    <row r="1" spans="1:10" ht="48" customHeight="1">
      <c r="A1" s="42" t="s">
        <v>77</v>
      </c>
      <c r="B1" s="42"/>
      <c r="C1" s="42"/>
      <c r="D1" s="42"/>
      <c r="E1" s="42"/>
      <c r="F1" s="42"/>
      <c r="G1" s="42"/>
      <c r="H1" s="42"/>
      <c r="I1" s="42"/>
    </row>
    <row r="2" spans="1:10" ht="15.75" customHeight="1">
      <c r="A2" s="44" t="s">
        <v>10</v>
      </c>
      <c r="B2" s="44"/>
      <c r="C2" s="44"/>
      <c r="D2" s="44"/>
      <c r="E2" s="44"/>
      <c r="F2" s="44"/>
      <c r="G2" s="44"/>
      <c r="H2" s="44"/>
      <c r="I2" s="44"/>
    </row>
    <row r="3" spans="1:10" ht="20.25" customHeight="1">
      <c r="A3" s="43" t="s">
        <v>8</v>
      </c>
      <c r="B3" s="43" t="s">
        <v>7</v>
      </c>
      <c r="C3" s="43" t="s">
        <v>0</v>
      </c>
      <c r="D3" s="43" t="s">
        <v>53</v>
      </c>
      <c r="E3" s="43" t="s">
        <v>55</v>
      </c>
      <c r="F3" s="43" t="s">
        <v>54</v>
      </c>
      <c r="G3" s="43" t="s">
        <v>9</v>
      </c>
      <c r="H3" s="43"/>
      <c r="I3" s="43" t="s">
        <v>76</v>
      </c>
    </row>
    <row r="4" spans="1:10" ht="35.25" customHeight="1">
      <c r="A4" s="43"/>
      <c r="B4" s="43"/>
      <c r="C4" s="43"/>
      <c r="D4" s="43"/>
      <c r="E4" s="43"/>
      <c r="F4" s="43"/>
      <c r="G4" s="43" t="s">
        <v>51</v>
      </c>
      <c r="H4" s="43" t="s">
        <v>52</v>
      </c>
      <c r="I4" s="43"/>
    </row>
    <row r="5" spans="1:10" ht="69.75" customHeight="1">
      <c r="A5" s="43"/>
      <c r="B5" s="43"/>
      <c r="C5" s="43"/>
      <c r="D5" s="43"/>
      <c r="E5" s="43"/>
      <c r="F5" s="43"/>
      <c r="G5" s="43"/>
      <c r="H5" s="43"/>
      <c r="I5" s="43"/>
    </row>
    <row r="6" spans="1:10" ht="39.75" customHeight="1">
      <c r="A6" s="43" t="s">
        <v>1</v>
      </c>
      <c r="B6" s="25" t="s">
        <v>16</v>
      </c>
      <c r="C6" s="4" t="s">
        <v>3</v>
      </c>
      <c r="D6" s="26">
        <v>58.31</v>
      </c>
      <c r="E6" s="27">
        <v>54</v>
      </c>
      <c r="F6" s="28">
        <v>55.3</v>
      </c>
      <c r="G6" s="1" t="s">
        <v>63</v>
      </c>
      <c r="H6" s="1" t="s">
        <v>63</v>
      </c>
      <c r="I6" s="4" t="s">
        <v>70</v>
      </c>
      <c r="J6" s="10">
        <f>F6-E6</f>
        <v>1.2999999999999972</v>
      </c>
    </row>
    <row r="7" spans="1:10" ht="22.5" customHeight="1">
      <c r="A7" s="43"/>
      <c r="B7" s="11" t="s">
        <v>17</v>
      </c>
      <c r="C7" s="9" t="s">
        <v>3</v>
      </c>
      <c r="D7" s="29">
        <v>28.02</v>
      </c>
      <c r="E7" s="30">
        <v>29.4</v>
      </c>
      <c r="F7" s="31">
        <v>30.19</v>
      </c>
      <c r="G7" s="14" t="s">
        <v>64</v>
      </c>
      <c r="H7" s="14" t="s">
        <v>64</v>
      </c>
      <c r="I7" s="9" t="s">
        <v>65</v>
      </c>
    </row>
    <row r="8" spans="1:10" ht="18" customHeight="1">
      <c r="A8" s="43"/>
      <c r="B8" s="7" t="s">
        <v>18</v>
      </c>
      <c r="C8" s="4" t="s">
        <v>3</v>
      </c>
      <c r="D8" s="28">
        <v>13.7</v>
      </c>
      <c r="E8" s="27">
        <v>17</v>
      </c>
      <c r="F8" s="28">
        <v>14.5</v>
      </c>
      <c r="G8" s="1" t="s">
        <v>64</v>
      </c>
      <c r="H8" s="1" t="s">
        <v>63</v>
      </c>
      <c r="I8" s="4" t="s">
        <v>70</v>
      </c>
    </row>
    <row r="9" spans="1:10" ht="41.25" customHeight="1">
      <c r="A9" s="43" t="s">
        <v>2</v>
      </c>
      <c r="B9" s="11" t="s">
        <v>60</v>
      </c>
      <c r="C9" s="9" t="s">
        <v>3</v>
      </c>
      <c r="D9" s="12">
        <f>17/41%</f>
        <v>41.463414634146346</v>
      </c>
      <c r="E9" s="13" t="s">
        <v>61</v>
      </c>
      <c r="F9" s="14">
        <v>58.54</v>
      </c>
      <c r="G9" s="14">
        <f t="shared" ref="G9:G21" si="0">F9-D9</f>
        <v>17.076585365853653</v>
      </c>
      <c r="H9" s="15">
        <f>F9-51</f>
        <v>7.5399999999999991</v>
      </c>
      <c r="I9" s="14" t="s">
        <v>59</v>
      </c>
    </row>
    <row r="10" spans="1:10" ht="36" customHeight="1">
      <c r="A10" s="43"/>
      <c r="B10" s="7" t="s">
        <v>19</v>
      </c>
      <c r="C10" s="4" t="s">
        <v>3</v>
      </c>
      <c r="D10" s="1">
        <v>54.86</v>
      </c>
      <c r="E10" s="32">
        <v>85</v>
      </c>
      <c r="F10" s="1">
        <v>64.7</v>
      </c>
      <c r="G10" s="1">
        <f t="shared" si="0"/>
        <v>9.8400000000000034</v>
      </c>
      <c r="H10" s="3">
        <f>F10-E10</f>
        <v>-20.299999999999997</v>
      </c>
      <c r="I10" s="4" t="s">
        <v>70</v>
      </c>
    </row>
    <row r="11" spans="1:10" ht="36" customHeight="1">
      <c r="A11" s="43"/>
      <c r="B11" s="7" t="s">
        <v>20</v>
      </c>
      <c r="C11" s="4" t="s">
        <v>3</v>
      </c>
      <c r="D11" s="2">
        <v>17.3</v>
      </c>
      <c r="E11" s="32">
        <v>80</v>
      </c>
      <c r="F11" s="2">
        <v>51.5</v>
      </c>
      <c r="G11" s="1">
        <f t="shared" si="0"/>
        <v>34.200000000000003</v>
      </c>
      <c r="H11" s="3">
        <f t="shared" ref="H11:H20" si="1">F11-E11</f>
        <v>-28.5</v>
      </c>
      <c r="I11" s="4" t="s">
        <v>70</v>
      </c>
    </row>
    <row r="12" spans="1:10" ht="36" customHeight="1">
      <c r="A12" s="43"/>
      <c r="B12" s="7" t="s">
        <v>21</v>
      </c>
      <c r="C12" s="4" t="s">
        <v>3</v>
      </c>
      <c r="D12" s="33">
        <v>91.67</v>
      </c>
      <c r="E12" s="32">
        <v>100</v>
      </c>
      <c r="F12" s="33">
        <v>91.67</v>
      </c>
      <c r="G12" s="1"/>
      <c r="H12" s="3">
        <f>F12-E12</f>
        <v>-8.3299999999999983</v>
      </c>
      <c r="I12" s="4" t="s">
        <v>70</v>
      </c>
    </row>
    <row r="13" spans="1:10" ht="36" customHeight="1">
      <c r="A13" s="43"/>
      <c r="B13" s="7" t="s">
        <v>22</v>
      </c>
      <c r="C13" s="4" t="s">
        <v>3</v>
      </c>
      <c r="D13" s="33">
        <v>91.67</v>
      </c>
      <c r="E13" s="32">
        <v>100</v>
      </c>
      <c r="F13" s="33">
        <v>91.67</v>
      </c>
      <c r="G13" s="1"/>
      <c r="H13" s="3">
        <f>F13-E13</f>
        <v>-8.3299999999999983</v>
      </c>
      <c r="I13" s="4" t="s">
        <v>70</v>
      </c>
    </row>
    <row r="14" spans="1:10" ht="18.75" customHeight="1">
      <c r="A14" s="48" t="s">
        <v>4</v>
      </c>
      <c r="B14" s="7" t="s">
        <v>23</v>
      </c>
      <c r="C14" s="4" t="s">
        <v>3</v>
      </c>
      <c r="D14" s="4">
        <v>21.2</v>
      </c>
      <c r="E14" s="4" t="s">
        <v>56</v>
      </c>
      <c r="F14" s="1">
        <v>30.86</v>
      </c>
      <c r="G14" s="1">
        <f t="shared" si="0"/>
        <v>9.66</v>
      </c>
      <c r="H14" s="3">
        <f>F14-50</f>
        <v>-19.14</v>
      </c>
      <c r="I14" s="4" t="s">
        <v>70</v>
      </c>
    </row>
    <row r="15" spans="1:10" ht="18.75" customHeight="1">
      <c r="A15" s="49"/>
      <c r="B15" s="11" t="s">
        <v>24</v>
      </c>
      <c r="C15" s="9" t="s">
        <v>3</v>
      </c>
      <c r="D15" s="9">
        <v>99.5</v>
      </c>
      <c r="E15" s="9">
        <v>99.2</v>
      </c>
      <c r="F15" s="9">
        <v>99.8</v>
      </c>
      <c r="G15" s="14">
        <f t="shared" si="0"/>
        <v>0.29999999999999716</v>
      </c>
      <c r="H15" s="15">
        <f t="shared" si="1"/>
        <v>0.59999999999999432</v>
      </c>
      <c r="I15" s="14" t="s">
        <v>59</v>
      </c>
    </row>
    <row r="16" spans="1:10" ht="18.75" customHeight="1">
      <c r="A16" s="49"/>
      <c r="B16" s="11" t="s">
        <v>25</v>
      </c>
      <c r="C16" s="9" t="s">
        <v>3</v>
      </c>
      <c r="D16" s="9">
        <v>99.5</v>
      </c>
      <c r="E16" s="9" t="s">
        <v>57</v>
      </c>
      <c r="F16" s="9">
        <v>100</v>
      </c>
      <c r="G16" s="14">
        <f t="shared" si="0"/>
        <v>0.5</v>
      </c>
      <c r="H16" s="15">
        <f>F16-99.9</f>
        <v>9.9999999999994316E-2</v>
      </c>
      <c r="I16" s="14" t="s">
        <v>59</v>
      </c>
    </row>
    <row r="17" spans="1:9" ht="23.25" customHeight="1">
      <c r="A17" s="49"/>
      <c r="B17" s="11" t="s">
        <v>26</v>
      </c>
      <c r="C17" s="9" t="s">
        <v>3</v>
      </c>
      <c r="D17" s="9">
        <v>99.9</v>
      </c>
      <c r="E17" s="9">
        <v>99.8</v>
      </c>
      <c r="F17" s="9">
        <v>99.9</v>
      </c>
      <c r="G17" s="14">
        <f t="shared" si="0"/>
        <v>0</v>
      </c>
      <c r="H17" s="15">
        <f t="shared" si="1"/>
        <v>0.10000000000000853</v>
      </c>
      <c r="I17" s="14" t="s">
        <v>59</v>
      </c>
    </row>
    <row r="18" spans="1:9" ht="33.75" customHeight="1">
      <c r="A18" s="49"/>
      <c r="B18" s="7" t="s">
        <v>27</v>
      </c>
      <c r="C18" s="4" t="s">
        <v>3</v>
      </c>
      <c r="D18" s="4">
        <v>94.2</v>
      </c>
      <c r="E18" s="4">
        <v>96.6</v>
      </c>
      <c r="F18" s="3">
        <v>96.2</v>
      </c>
      <c r="G18" s="1">
        <f t="shared" si="0"/>
        <v>2</v>
      </c>
      <c r="H18" s="3">
        <f t="shared" si="1"/>
        <v>-0.39999999999999147</v>
      </c>
      <c r="I18" s="4" t="s">
        <v>70</v>
      </c>
    </row>
    <row r="19" spans="1:9" ht="35.25" customHeight="1">
      <c r="A19" s="49"/>
      <c r="B19" s="11" t="s">
        <v>28</v>
      </c>
      <c r="C19" s="9" t="s">
        <v>3</v>
      </c>
      <c r="D19" s="9">
        <v>55</v>
      </c>
      <c r="E19" s="9">
        <v>70</v>
      </c>
      <c r="F19" s="9">
        <v>79.400000000000006</v>
      </c>
      <c r="G19" s="14">
        <f t="shared" si="0"/>
        <v>24.400000000000006</v>
      </c>
      <c r="H19" s="15">
        <f t="shared" si="1"/>
        <v>9.4000000000000057</v>
      </c>
      <c r="I19" s="14" t="s">
        <v>59</v>
      </c>
    </row>
    <row r="20" spans="1:9" ht="29.25" customHeight="1">
      <c r="A20" s="49"/>
      <c r="B20" s="11" t="s">
        <v>29</v>
      </c>
      <c r="C20" s="9" t="s">
        <v>3</v>
      </c>
      <c r="D20" s="15">
        <v>99.2</v>
      </c>
      <c r="E20" s="9">
        <v>99</v>
      </c>
      <c r="F20" s="9">
        <v>99.4</v>
      </c>
      <c r="G20" s="14">
        <f>F20-D20</f>
        <v>0.20000000000000284</v>
      </c>
      <c r="H20" s="15">
        <f t="shared" si="1"/>
        <v>0.40000000000000568</v>
      </c>
      <c r="I20" s="15" t="s">
        <v>59</v>
      </c>
    </row>
    <row r="21" spans="1:9" ht="24.75" customHeight="1">
      <c r="A21" s="49"/>
      <c r="B21" s="11" t="s">
        <v>30</v>
      </c>
      <c r="C21" s="9" t="s">
        <v>3</v>
      </c>
      <c r="D21" s="9">
        <v>100</v>
      </c>
      <c r="E21" s="9">
        <v>99.5</v>
      </c>
      <c r="F21" s="9">
        <v>99.91</v>
      </c>
      <c r="G21" s="14">
        <f t="shared" si="0"/>
        <v>-9.0000000000003411E-2</v>
      </c>
      <c r="H21" s="15">
        <f>F21-E21</f>
        <v>0.40999999999999659</v>
      </c>
      <c r="I21" s="15" t="s">
        <v>59</v>
      </c>
    </row>
    <row r="22" spans="1:9" ht="25.5" customHeight="1">
      <c r="A22" s="49"/>
      <c r="B22" s="11" t="s">
        <v>31</v>
      </c>
      <c r="C22" s="9" t="s">
        <v>3</v>
      </c>
      <c r="D22" s="16">
        <f>346/354%</f>
        <v>97.740112994350284</v>
      </c>
      <c r="E22" s="9" t="s">
        <v>58</v>
      </c>
      <c r="F22" s="9">
        <v>98.4</v>
      </c>
      <c r="G22" s="14">
        <f>F22-D22</f>
        <v>0.65988700564972191</v>
      </c>
      <c r="H22" s="15">
        <f>F22-95</f>
        <v>3.4000000000000057</v>
      </c>
      <c r="I22" s="15" t="s">
        <v>59</v>
      </c>
    </row>
    <row r="23" spans="1:9" ht="28.5" customHeight="1">
      <c r="A23" s="49"/>
      <c r="B23" s="11" t="s">
        <v>32</v>
      </c>
      <c r="C23" s="9" t="s">
        <v>59</v>
      </c>
      <c r="D23" s="9" t="s">
        <v>59</v>
      </c>
      <c r="E23" s="9" t="s">
        <v>59</v>
      </c>
      <c r="F23" s="9" t="s">
        <v>59</v>
      </c>
      <c r="G23" s="14" t="s">
        <v>59</v>
      </c>
      <c r="H23" s="15" t="s">
        <v>59</v>
      </c>
      <c r="I23" s="15" t="s">
        <v>59</v>
      </c>
    </row>
    <row r="24" spans="1:9" ht="28.5" customHeight="1">
      <c r="A24" s="49"/>
      <c r="B24" s="11" t="s">
        <v>33</v>
      </c>
      <c r="C24" s="9" t="s">
        <v>59</v>
      </c>
      <c r="D24" s="9" t="s">
        <v>59</v>
      </c>
      <c r="E24" s="9" t="s">
        <v>59</v>
      </c>
      <c r="F24" s="9" t="s">
        <v>59</v>
      </c>
      <c r="G24" s="14" t="s">
        <v>59</v>
      </c>
      <c r="H24" s="15" t="s">
        <v>59</v>
      </c>
      <c r="I24" s="15" t="s">
        <v>59</v>
      </c>
    </row>
    <row r="25" spans="1:9" ht="30.75" customHeight="1">
      <c r="A25" s="49"/>
      <c r="B25" s="11" t="s">
        <v>34</v>
      </c>
      <c r="C25" s="9" t="s">
        <v>59</v>
      </c>
      <c r="D25" s="9" t="s">
        <v>59</v>
      </c>
      <c r="E25" s="9" t="s">
        <v>59</v>
      </c>
      <c r="F25" s="9" t="s">
        <v>59</v>
      </c>
      <c r="G25" s="14" t="s">
        <v>59</v>
      </c>
      <c r="H25" s="15" t="s">
        <v>59</v>
      </c>
      <c r="I25" s="15" t="s">
        <v>59</v>
      </c>
    </row>
    <row r="26" spans="1:9" ht="30.75" customHeight="1">
      <c r="A26" s="50"/>
      <c r="B26" s="7" t="s">
        <v>35</v>
      </c>
      <c r="C26" s="4" t="s">
        <v>59</v>
      </c>
      <c r="D26" s="4" t="s">
        <v>62</v>
      </c>
      <c r="E26" s="4" t="s">
        <v>59</v>
      </c>
      <c r="F26" s="4" t="s">
        <v>70</v>
      </c>
      <c r="G26" s="4" t="s">
        <v>70</v>
      </c>
      <c r="H26" s="4" t="s">
        <v>70</v>
      </c>
      <c r="I26" s="4" t="s">
        <v>70</v>
      </c>
    </row>
    <row r="27" spans="1:9" ht="49.5" customHeight="1">
      <c r="A27" s="43" t="s">
        <v>5</v>
      </c>
      <c r="B27" s="5" t="s">
        <v>36</v>
      </c>
      <c r="C27" s="4" t="s">
        <v>3</v>
      </c>
      <c r="D27" s="4">
        <v>16.899999999999999</v>
      </c>
      <c r="E27" s="4">
        <v>14.8</v>
      </c>
      <c r="F27" s="4">
        <v>15.4</v>
      </c>
      <c r="G27" s="6" t="s">
        <v>68</v>
      </c>
      <c r="H27" s="3" t="s">
        <v>69</v>
      </c>
      <c r="I27" s="4" t="s">
        <v>70</v>
      </c>
    </row>
    <row r="28" spans="1:9" ht="49.5" customHeight="1">
      <c r="A28" s="43"/>
      <c r="B28" s="7" t="s">
        <v>37</v>
      </c>
      <c r="C28" s="4" t="s">
        <v>3</v>
      </c>
      <c r="D28" s="4">
        <v>24.2</v>
      </c>
      <c r="E28" s="4" t="s">
        <v>71</v>
      </c>
      <c r="F28" s="4">
        <v>22.6</v>
      </c>
      <c r="G28" s="6" t="s">
        <v>72</v>
      </c>
      <c r="H28" s="3" t="s">
        <v>69</v>
      </c>
      <c r="I28" s="4" t="s">
        <v>70</v>
      </c>
    </row>
    <row r="29" spans="1:9" ht="49.5" customHeight="1">
      <c r="A29" s="43"/>
      <c r="B29" s="7" t="s">
        <v>38</v>
      </c>
      <c r="C29" s="4" t="s">
        <v>15</v>
      </c>
      <c r="D29" s="4" t="s">
        <v>73</v>
      </c>
      <c r="E29" s="4">
        <v>72</v>
      </c>
      <c r="F29" s="4" t="s">
        <v>73</v>
      </c>
      <c r="G29" s="4" t="s">
        <v>73</v>
      </c>
      <c r="H29" s="4" t="s">
        <v>73</v>
      </c>
      <c r="I29" s="4" t="s">
        <v>73</v>
      </c>
    </row>
    <row r="30" spans="1:9" ht="49.5" customHeight="1">
      <c r="A30" s="43"/>
      <c r="B30" s="5" t="s">
        <v>39</v>
      </c>
      <c r="C30" s="4" t="s">
        <v>3</v>
      </c>
      <c r="D30" s="4">
        <v>35.9</v>
      </c>
      <c r="E30" s="4">
        <v>33.6</v>
      </c>
      <c r="F30" s="4">
        <v>34.299999999999997</v>
      </c>
      <c r="G30" s="1" t="s">
        <v>74</v>
      </c>
      <c r="H30" s="3" t="s">
        <v>75</v>
      </c>
      <c r="I30" s="4" t="s">
        <v>70</v>
      </c>
    </row>
    <row r="31" spans="1:9" ht="39.75" customHeight="1">
      <c r="A31" s="43" t="s">
        <v>6</v>
      </c>
      <c r="B31" s="11" t="s">
        <v>11</v>
      </c>
      <c r="C31" s="9" t="s">
        <v>3</v>
      </c>
      <c r="D31" s="9">
        <f>48/48%</f>
        <v>100</v>
      </c>
      <c r="E31" s="21">
        <v>100</v>
      </c>
      <c r="F31" s="9">
        <f>54/54%</f>
        <v>100</v>
      </c>
      <c r="G31" s="22">
        <v>0</v>
      </c>
      <c r="H31" s="22">
        <v>0</v>
      </c>
      <c r="I31" s="23" t="s">
        <v>59</v>
      </c>
    </row>
    <row r="32" spans="1:9" ht="39.6">
      <c r="A32" s="43"/>
      <c r="B32" s="11" t="s">
        <v>12</v>
      </c>
      <c r="C32" s="9" t="s">
        <v>3</v>
      </c>
      <c r="D32" s="24">
        <f>73/174%</f>
        <v>41.954022988505749</v>
      </c>
      <c r="E32" s="21">
        <v>60</v>
      </c>
      <c r="F32" s="24">
        <f>105/167%</f>
        <v>62.874251497005993</v>
      </c>
      <c r="G32" s="22">
        <v>20.920228508500202</v>
      </c>
      <c r="H32" s="22">
        <v>2.8742514970059898</v>
      </c>
      <c r="I32" s="23" t="s">
        <v>59</v>
      </c>
    </row>
    <row r="33" spans="1:9" ht="39.6">
      <c r="A33" s="43"/>
      <c r="B33" s="7" t="s">
        <v>13</v>
      </c>
      <c r="C33" s="4" t="s">
        <v>3</v>
      </c>
      <c r="D33" s="34">
        <f>145/174%</f>
        <v>83.333333333333329</v>
      </c>
      <c r="E33" s="35">
        <v>100</v>
      </c>
      <c r="F33" s="34">
        <f>159/167%</f>
        <v>95.209580838323362</v>
      </c>
      <c r="G33" s="36">
        <v>11.876247504989999</v>
      </c>
      <c r="H33" s="36">
        <v>-4.7904191616766401</v>
      </c>
      <c r="I33" s="37" t="s">
        <v>70</v>
      </c>
    </row>
    <row r="34" spans="1:9" ht="33" customHeight="1">
      <c r="A34" s="43"/>
      <c r="B34" s="7" t="s">
        <v>40</v>
      </c>
      <c r="C34" s="4" t="s">
        <v>3</v>
      </c>
      <c r="D34" s="34">
        <f>158/174%</f>
        <v>90.804597701149419</v>
      </c>
      <c r="E34" s="35">
        <v>100</v>
      </c>
      <c r="F34" s="34">
        <f>161/167%</f>
        <v>96.407185628742525</v>
      </c>
      <c r="G34" s="36">
        <v>5.6025879275931096</v>
      </c>
      <c r="H34" s="36">
        <v>-3.5928143712574698</v>
      </c>
      <c r="I34" s="37" t="s">
        <v>70</v>
      </c>
    </row>
    <row r="35" spans="1:9" ht="52.8">
      <c r="A35" s="43"/>
      <c r="B35" s="11" t="s">
        <v>41</v>
      </c>
      <c r="C35" s="9" t="s">
        <v>3</v>
      </c>
      <c r="D35" s="9">
        <f>48/48%</f>
        <v>100</v>
      </c>
      <c r="E35" s="21">
        <v>100</v>
      </c>
      <c r="F35" s="9">
        <f>54/54%</f>
        <v>100</v>
      </c>
      <c r="G35" s="22">
        <v>0</v>
      </c>
      <c r="H35" s="22">
        <v>0</v>
      </c>
      <c r="I35" s="23" t="s">
        <v>59</v>
      </c>
    </row>
    <row r="36" spans="1:9" ht="92.4">
      <c r="A36" s="43"/>
      <c r="B36" s="11" t="s">
        <v>42</v>
      </c>
      <c r="C36" s="9" t="s">
        <v>3</v>
      </c>
      <c r="D36" s="9">
        <f>174/174%</f>
        <v>100</v>
      </c>
      <c r="E36" s="21">
        <v>100</v>
      </c>
      <c r="F36" s="9">
        <f>167/167%</f>
        <v>100</v>
      </c>
      <c r="G36" s="22">
        <v>0</v>
      </c>
      <c r="H36" s="22">
        <v>0</v>
      </c>
      <c r="I36" s="23" t="s">
        <v>59</v>
      </c>
    </row>
    <row r="37" spans="1:9" ht="27">
      <c r="A37" s="45" t="s">
        <v>43</v>
      </c>
      <c r="B37" s="17" t="s">
        <v>44</v>
      </c>
      <c r="C37" s="18" t="s">
        <v>3</v>
      </c>
      <c r="D37" s="24">
        <f>231/236%</f>
        <v>97.881355932203391</v>
      </c>
      <c r="E37" s="21">
        <v>100</v>
      </c>
      <c r="F37" s="24">
        <f>240/242%</f>
        <v>99.173553719008268</v>
      </c>
      <c r="G37" s="22">
        <v>1.29219778680488</v>
      </c>
      <c r="H37" s="22">
        <v>-0.82644628099173201</v>
      </c>
      <c r="I37" s="23" t="s">
        <v>70</v>
      </c>
    </row>
    <row r="38" spans="1:9" ht="27">
      <c r="A38" s="46"/>
      <c r="B38" s="17" t="s">
        <v>14</v>
      </c>
      <c r="C38" s="18" t="s">
        <v>3</v>
      </c>
      <c r="D38" s="24">
        <f>142/236%</f>
        <v>60.16949152542373</v>
      </c>
      <c r="E38" s="21">
        <v>60</v>
      </c>
      <c r="F38" s="24">
        <f>188/242%</f>
        <v>77.685950413223139</v>
      </c>
      <c r="G38" s="22">
        <v>17.516458887799399</v>
      </c>
      <c r="H38" s="22">
        <v>17.6859504132231</v>
      </c>
      <c r="I38" s="23" t="s">
        <v>59</v>
      </c>
    </row>
    <row r="39" spans="1:9" ht="40.200000000000003">
      <c r="A39" s="47"/>
      <c r="B39" s="17" t="s">
        <v>45</v>
      </c>
      <c r="C39" s="19" t="s">
        <v>3</v>
      </c>
      <c r="D39" s="9">
        <f>236/236%</f>
        <v>100</v>
      </c>
      <c r="E39" s="21">
        <v>100</v>
      </c>
      <c r="F39" s="9">
        <f>242/242%</f>
        <v>100</v>
      </c>
      <c r="G39" s="22">
        <v>0</v>
      </c>
      <c r="H39" s="22">
        <v>0</v>
      </c>
      <c r="I39" s="23" t="s">
        <v>59</v>
      </c>
    </row>
    <row r="40" spans="1:9" ht="21.75" customHeight="1">
      <c r="A40" s="45" t="s">
        <v>46</v>
      </c>
      <c r="B40" s="38" t="s">
        <v>47</v>
      </c>
      <c r="C40" s="39" t="s">
        <v>48</v>
      </c>
      <c r="D40" s="40">
        <v>2144</v>
      </c>
      <c r="E40" s="40">
        <v>4000</v>
      </c>
      <c r="F40" s="39">
        <v>660</v>
      </c>
      <c r="G40" s="39" t="s">
        <v>66</v>
      </c>
      <c r="H40" s="39">
        <v>32.799999999999997</v>
      </c>
      <c r="I40" s="4" t="s">
        <v>70</v>
      </c>
    </row>
    <row r="41" spans="1:9" ht="21.75" customHeight="1">
      <c r="A41" s="47"/>
      <c r="B41" s="38" t="s">
        <v>49</v>
      </c>
      <c r="C41" s="39" t="s">
        <v>50</v>
      </c>
      <c r="D41" s="40">
        <v>2829</v>
      </c>
      <c r="E41" s="40">
        <v>3950</v>
      </c>
      <c r="F41" s="40">
        <v>505</v>
      </c>
      <c r="G41" s="40" t="s">
        <v>67</v>
      </c>
      <c r="H41" s="41">
        <v>0.72</v>
      </c>
      <c r="I41" s="4" t="s">
        <v>70</v>
      </c>
    </row>
  </sheetData>
  <mergeCells count="19">
    <mergeCell ref="A37:A39"/>
    <mergeCell ref="A40:A41"/>
    <mergeCell ref="A14:A26"/>
    <mergeCell ref="A27:A30"/>
    <mergeCell ref="A6:A8"/>
    <mergeCell ref="A9:A13"/>
    <mergeCell ref="A31:A36"/>
    <mergeCell ref="A1:I1"/>
    <mergeCell ref="E3:E5"/>
    <mergeCell ref="F3:F5"/>
    <mergeCell ref="A3:A5"/>
    <mergeCell ref="B3:B5"/>
    <mergeCell ref="C3:C5"/>
    <mergeCell ref="I3:I5"/>
    <mergeCell ref="D3:D5"/>
    <mergeCell ref="G3:H3"/>
    <mergeCell ref="H4:H5"/>
    <mergeCell ref="G4:G5"/>
    <mergeCell ref="A2:I2"/>
  </mergeCells>
  <pageMargins left="0.38" right="0.26" top="0.35" bottom="0.31" header="0.3" footer="0.52"/>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01</vt:lpstr>
      <vt:lpstr>'Biểu 01'!Print_Area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2024-09-06T00:26:47Z</cp:lastPrinted>
  <dcterms:created xsi:type="dcterms:W3CDTF">2024-06-12T09:07:44Z</dcterms:created>
  <dcterms:modified xsi:type="dcterms:W3CDTF">2024-09-09T07:11:27Z</dcterms:modified>
</cp:coreProperties>
</file>